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決算書28" sheetId="1" r:id="rId1"/>
    <sheet name="貸借対照表28" sheetId="2" r:id="rId2"/>
    <sheet name="財産目録28" sheetId="3" r:id="rId3"/>
    <sheet name="予算書29" sheetId="4" r:id="rId4"/>
  </sheets>
  <definedNames>
    <definedName name="_xlnm.Print_Area" localSheetId="0">'決算書28'!$A$1:$E$70</definedName>
    <definedName name="_xlnm.Print_Area" localSheetId="2">'財産目録28'!$A$1:$E$19</definedName>
    <definedName name="_xlnm.Print_Area" localSheetId="1">'貸借対照表28'!$A$1:$D$55</definedName>
  </definedNames>
  <calcPr fullCalcOnLoad="1"/>
</workbook>
</file>

<file path=xl/sharedStrings.xml><?xml version="1.0" encoding="utf-8"?>
<sst xmlns="http://schemas.openxmlformats.org/spreadsheetml/2006/main" count="230" uniqueCount="146">
  <si>
    <t>科目</t>
  </si>
  <si>
    <t>予算額</t>
  </si>
  <si>
    <t>決算額</t>
  </si>
  <si>
    <t>増減</t>
  </si>
  <si>
    <t>備考</t>
  </si>
  <si>
    <t>Ⅰ　事業活動収支の部</t>
  </si>
  <si>
    <t>　１．事業活動収入</t>
  </si>
  <si>
    <t>　　　①事業収入</t>
  </si>
  <si>
    <t>　　　　集会事業開催収入</t>
  </si>
  <si>
    <t>　　　　　　講演会・講習会・懇話会収入</t>
  </si>
  <si>
    <t>　　　　　　ｼﾝﾎﾟ・ﾌｫｰﾗﾑ・ｾﾐﾅｰ収入</t>
  </si>
  <si>
    <t>　　　　　　見学会収入</t>
  </si>
  <si>
    <t>　　　　支部賛助金収入</t>
  </si>
  <si>
    <t>　　　②他会計からの繰入金収入</t>
  </si>
  <si>
    <t>　　　　本部交付金収入</t>
  </si>
  <si>
    <t>　　　　会費還元収入</t>
  </si>
  <si>
    <t>　　　③雑収入</t>
  </si>
  <si>
    <t>　　　　受取利息収入</t>
  </si>
  <si>
    <t>　　　　その他雑収入</t>
  </si>
  <si>
    <t xml:space="preserve">    事業活動収入計</t>
  </si>
  <si>
    <t>　２．事業活動支出</t>
  </si>
  <si>
    <t>　　　①事業費支出</t>
  </si>
  <si>
    <t>　　　　集会事業開催支出</t>
  </si>
  <si>
    <t>　　　　　　臨時雇賃金</t>
  </si>
  <si>
    <t>　　　　　　消耗品費</t>
  </si>
  <si>
    <t>　　　　　　事務用品費</t>
  </si>
  <si>
    <t>　　　　　　印刷製本費</t>
  </si>
  <si>
    <t>　　　　　　諸謝金</t>
  </si>
  <si>
    <t>　　　　　　会議費（会場費など）</t>
  </si>
  <si>
    <t>　　　　　　旅費交通費</t>
  </si>
  <si>
    <t>　　　　　　通信費</t>
  </si>
  <si>
    <t>　　　　　　雑支出</t>
  </si>
  <si>
    <t>　　　　　　他学協会協賛事業支出</t>
  </si>
  <si>
    <t>　　　　公益表彰事業支出</t>
  </si>
  <si>
    <t>　　　　共益表彰事業支出</t>
  </si>
  <si>
    <t>　　　②管理費支出</t>
  </si>
  <si>
    <t>　　　　総会費</t>
  </si>
  <si>
    <t>　　　　会議費（会場費など）</t>
  </si>
  <si>
    <t>　　　　消耗品費</t>
  </si>
  <si>
    <t>　　　　通信費</t>
  </si>
  <si>
    <t>　　　　旅費交通費</t>
  </si>
  <si>
    <t>　　　　支払手数料</t>
  </si>
  <si>
    <t>　　　　臨時雇賃金</t>
  </si>
  <si>
    <t>　　　　雑支出</t>
  </si>
  <si>
    <t>　　　③他会計への繰入金支出</t>
  </si>
  <si>
    <t>事務委託費</t>
  </si>
  <si>
    <t xml:space="preserve">    事業活動支出計</t>
  </si>
  <si>
    <t>　　事業活動費収支差額</t>
  </si>
  <si>
    <t>Ⅱ　投資活動収支の部</t>
  </si>
  <si>
    <t>　　１．投資活動収入</t>
  </si>
  <si>
    <t>　　　①特定資産取崩収入</t>
  </si>
  <si>
    <t>　　　投資活動収入計</t>
  </si>
  <si>
    <t>　　２．投資活動支出</t>
  </si>
  <si>
    <t>　　　①特定資産取得支出</t>
  </si>
  <si>
    <t xml:space="preserve">       投資活動支出計</t>
  </si>
  <si>
    <t>　　　　投資活動収支差額</t>
  </si>
  <si>
    <t>Ⅲ　財務活動収支の部</t>
  </si>
  <si>
    <t>Ⅳ　予備費支出</t>
  </si>
  <si>
    <t>　　　当期収支差額</t>
  </si>
  <si>
    <t>　　　前期繰越収支差額</t>
  </si>
  <si>
    <t>　　　次期繰越収支差額</t>
  </si>
  <si>
    <t>科      目</t>
  </si>
  <si>
    <t>当年度</t>
  </si>
  <si>
    <t>前年度</t>
  </si>
  <si>
    <t>Ⅰ　資産</t>
  </si>
  <si>
    <t>　１．流動資産</t>
  </si>
  <si>
    <t>　　　現金預金</t>
  </si>
  <si>
    <t>　　　仮払金</t>
  </si>
  <si>
    <t>　　　未収会費</t>
  </si>
  <si>
    <t>　　　未収金</t>
  </si>
  <si>
    <t>　　流動資産計</t>
  </si>
  <si>
    <t>　２．固定資産</t>
  </si>
  <si>
    <t>　(1)基本財産</t>
  </si>
  <si>
    <t>　　　基本金</t>
  </si>
  <si>
    <t>　　　土地</t>
  </si>
  <si>
    <t>　　　建物</t>
  </si>
  <si>
    <t>　　　建物附属設備</t>
  </si>
  <si>
    <t xml:space="preserve">    基本財産合計</t>
  </si>
  <si>
    <t>　(2)特定資産</t>
  </si>
  <si>
    <t>　　　支部企画事業積立金</t>
  </si>
  <si>
    <t>　　特定資産合計</t>
  </si>
  <si>
    <t>　(3)その他の固定資産</t>
  </si>
  <si>
    <t>　　　什器備品</t>
  </si>
  <si>
    <t>　　その他の固定資産合計</t>
  </si>
  <si>
    <t>　　固定資産計</t>
  </si>
  <si>
    <t>　　資産合計</t>
  </si>
  <si>
    <t>Ⅱ　負債の部</t>
  </si>
  <si>
    <t>　１．流動負債</t>
  </si>
  <si>
    <t>　　　前受金</t>
  </si>
  <si>
    <t>　　　受託研究預り金</t>
  </si>
  <si>
    <t>　　　部門委員会預り金</t>
  </si>
  <si>
    <t>　　　その他の預り金</t>
  </si>
  <si>
    <t>　　　未払金</t>
  </si>
  <si>
    <t>　　流動負債計</t>
  </si>
  <si>
    <t>　２．固定負債</t>
  </si>
  <si>
    <t>　　　退職給与引当金</t>
  </si>
  <si>
    <t>　　固定負債合計</t>
  </si>
  <si>
    <t>　　負債合計</t>
  </si>
  <si>
    <t>Ⅲ　正味財産の部</t>
  </si>
  <si>
    <t>　１．指定正味財産</t>
  </si>
  <si>
    <t xml:space="preserve">        基本金</t>
  </si>
  <si>
    <t>　　　　土地</t>
  </si>
  <si>
    <t>　　　　建物</t>
  </si>
  <si>
    <t>　　　　建物附属設備</t>
  </si>
  <si>
    <t>　　指定正味財産合計</t>
  </si>
  <si>
    <t>　　（うち基本財産への充当額）</t>
  </si>
  <si>
    <t>　２．一般正味財産</t>
  </si>
  <si>
    <t>　　（うち特定資産への充当額）</t>
  </si>
  <si>
    <t>（1,400,000）</t>
  </si>
  <si>
    <t>　　正味財産合計</t>
  </si>
  <si>
    <t>　　負債および正味財産合計</t>
  </si>
  <si>
    <t>口座番号</t>
  </si>
  <si>
    <t>3月末残高</t>
  </si>
  <si>
    <t>現金</t>
  </si>
  <si>
    <t>みずほ銀行</t>
  </si>
  <si>
    <t>普通預金</t>
  </si>
  <si>
    <t>定期預金</t>
  </si>
  <si>
    <t>ゆうちょ銀行</t>
  </si>
  <si>
    <t>合計</t>
  </si>
  <si>
    <t>前年度予算額</t>
  </si>
  <si>
    <t>28年度交付金</t>
  </si>
  <si>
    <t>分担金など</t>
  </si>
  <si>
    <t>振込手数料</t>
  </si>
  <si>
    <t>平成２９年４月１日から平成３０年３月３１日まで</t>
  </si>
  <si>
    <t>29年度交付金</t>
  </si>
  <si>
    <t>平成29年3月31日現在</t>
  </si>
  <si>
    <t>平成29年3月31日現在</t>
  </si>
  <si>
    <t>若手シンポジウム参加費</t>
  </si>
  <si>
    <t>若手シンポジウム：宿泊代217,080+講演者旅費6,000</t>
  </si>
  <si>
    <t>若手シンポジウム：食事代59,940，懇親会費10,311，コピー代9,000</t>
  </si>
  <si>
    <t>ﾊｶﾞｷ73,320：ﾊｶﾞｷ印刷16,000</t>
  </si>
  <si>
    <t>振込手数料　総会ハガキ印刷￥216</t>
  </si>
  <si>
    <t>平成２８年４月１日から平成２９年３月３１日まで</t>
  </si>
  <si>
    <t>107（ゆ）,175(み),8（み）,3（ゆ）,70(み),6(み)</t>
  </si>
  <si>
    <t>疲労設計講習会55,639</t>
  </si>
  <si>
    <t>1見学会傷害保険料1,104＋振込手数料216+お土産代3,240・若手シンポ入湯税3,750+ﾌﾟﾛｼﾞｪｸﾀ10,800+掲示用品（送料含）1,450+振込手数料432+2見学会傷害保険料1,000+お土産代3,240</t>
  </si>
  <si>
    <t>第1回お茶2,100：懇親会55,400：4回お茶700：:会場費本部へ（H28.3～9）4,000：5回お茶1,300：会場費本部へ（H28.10～H29.2）6000</t>
  </si>
  <si>
    <t>第1回12,000：第2回12,000：第3回11,500：第4回幹事会7,000：第4回常議員会15,000：第4回常議員会10,000</t>
  </si>
  <si>
    <t>コピー代本部へ（H28.3～9）26,100：賞状ｹｰｽ71,280：コピー代本部へ（H28.10～H29.2）15,600</t>
  </si>
  <si>
    <t>本部へ（H28.3～9）21,768：本部へ（H29.10～H29.2）6,792</t>
  </si>
  <si>
    <t>預り金</t>
  </si>
  <si>
    <t>正味財産</t>
  </si>
  <si>
    <t>関西支部貸借対照表【案】</t>
  </si>
  <si>
    <t>関西支部　財産目録【案】</t>
  </si>
  <si>
    <t>収支計算書　(関西支部）【案】</t>
  </si>
  <si>
    <t>収支予算書　(関西支部）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</si>
</sst>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.5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9"/>
      <color indexed="53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38" fontId="2" fillId="0" borderId="10" xfId="48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38" fontId="2" fillId="0" borderId="12" xfId="48" applyFont="1" applyBorder="1" applyAlignment="1">
      <alignment/>
    </xf>
    <xf numFmtId="0" fontId="2" fillId="33" borderId="12" xfId="0" applyFont="1" applyFill="1" applyBorder="1" applyAlignment="1">
      <alignment/>
    </xf>
    <xf numFmtId="38" fontId="2" fillId="33" borderId="13" xfId="48" applyFont="1" applyFill="1" applyBorder="1" applyAlignment="1">
      <alignment/>
    </xf>
    <xf numFmtId="38" fontId="2" fillId="33" borderId="12" xfId="48" applyFont="1" applyFill="1" applyBorder="1" applyAlignment="1">
      <alignment/>
    </xf>
    <xf numFmtId="38" fontId="5" fillId="33" borderId="13" xfId="48" applyFont="1" applyFill="1" applyBorder="1" applyAlignment="1">
      <alignment/>
    </xf>
    <xf numFmtId="38" fontId="5" fillId="33" borderId="12" xfId="48" applyFont="1" applyFill="1" applyBorder="1" applyAlignment="1">
      <alignment/>
    </xf>
    <xf numFmtId="38" fontId="5" fillId="0" borderId="13" xfId="48" applyFont="1" applyBorder="1" applyAlignment="1">
      <alignment/>
    </xf>
    <xf numFmtId="38" fontId="2" fillId="33" borderId="14" xfId="48" applyFont="1" applyFill="1" applyBorder="1" applyAlignment="1">
      <alignment/>
    </xf>
    <xf numFmtId="0" fontId="2" fillId="33" borderId="11" xfId="0" applyFont="1" applyFill="1" applyBorder="1" applyAlignment="1">
      <alignment/>
    </xf>
    <xf numFmtId="38" fontId="5" fillId="33" borderId="11" xfId="48" applyFont="1" applyFill="1" applyBorder="1" applyAlignment="1">
      <alignment/>
    </xf>
    <xf numFmtId="38" fontId="2" fillId="33" borderId="11" xfId="48" applyFont="1" applyFill="1" applyBorder="1" applyAlignment="1">
      <alignment/>
    </xf>
    <xf numFmtId="38" fontId="2" fillId="0" borderId="13" xfId="48" applyFont="1" applyBorder="1" applyAlignment="1">
      <alignment/>
    </xf>
    <xf numFmtId="0" fontId="2" fillId="33" borderId="13" xfId="0" applyFont="1" applyFill="1" applyBorder="1" applyAlignment="1">
      <alignment/>
    </xf>
    <xf numFmtId="38" fontId="2" fillId="0" borderId="13" xfId="48" applyFont="1" applyFill="1" applyBorder="1" applyAlignment="1">
      <alignment/>
    </xf>
    <xf numFmtId="49" fontId="4" fillId="33" borderId="13" xfId="0" applyNumberFormat="1" applyFont="1" applyFill="1" applyBorder="1" applyAlignment="1">
      <alignment/>
    </xf>
    <xf numFmtId="49" fontId="4" fillId="33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38" fontId="2" fillId="0" borderId="11" xfId="48" applyFont="1" applyFill="1" applyBorder="1" applyAlignment="1">
      <alignment/>
    </xf>
    <xf numFmtId="0" fontId="2" fillId="0" borderId="12" xfId="0" applyFont="1" applyFill="1" applyBorder="1" applyAlignment="1">
      <alignment/>
    </xf>
    <xf numFmtId="38" fontId="2" fillId="0" borderId="12" xfId="48" applyFont="1" applyFill="1" applyBorder="1" applyAlignment="1">
      <alignment/>
    </xf>
    <xf numFmtId="0" fontId="2" fillId="0" borderId="0" xfId="0" applyFont="1" applyFill="1" applyBorder="1" applyAlignment="1">
      <alignment/>
    </xf>
    <xf numFmtId="38" fontId="2" fillId="33" borderId="0" xfId="48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38" fontId="0" fillId="0" borderId="0" xfId="48" applyAlignment="1">
      <alignment/>
    </xf>
    <xf numFmtId="38" fontId="0" fillId="0" borderId="0" xfId="48" applyFont="1" applyAlignment="1">
      <alignment/>
    </xf>
    <xf numFmtId="0" fontId="0" fillId="0" borderId="10" xfId="0" applyBorder="1" applyAlignment="1">
      <alignment horizontal="center"/>
    </xf>
    <xf numFmtId="38" fontId="0" fillId="0" borderId="11" xfId="48" applyBorder="1" applyAlignment="1">
      <alignment horizontal="center"/>
    </xf>
    <xf numFmtId="38" fontId="0" fillId="0" borderId="11" xfId="48" applyFont="1" applyBorder="1" applyAlignment="1">
      <alignment horizontal="center"/>
    </xf>
    <xf numFmtId="0" fontId="0" fillId="0" borderId="12" xfId="0" applyBorder="1" applyAlignment="1">
      <alignment/>
    </xf>
    <xf numFmtId="38" fontId="0" fillId="0" borderId="13" xfId="48" applyBorder="1" applyAlignment="1">
      <alignment/>
    </xf>
    <xf numFmtId="0" fontId="7" fillId="0" borderId="12" xfId="0" applyFont="1" applyBorder="1" applyAlignment="1">
      <alignment/>
    </xf>
    <xf numFmtId="0" fontId="0" fillId="34" borderId="12" xfId="0" applyFill="1" applyBorder="1" applyAlignment="1">
      <alignment/>
    </xf>
    <xf numFmtId="38" fontId="0" fillId="0" borderId="13" xfId="48" applyFill="1" applyBorder="1" applyAlignment="1">
      <alignment/>
    </xf>
    <xf numFmtId="38" fontId="0" fillId="34" borderId="13" xfId="48" applyFill="1" applyBorder="1" applyAlignment="1">
      <alignment/>
    </xf>
    <xf numFmtId="0" fontId="0" fillId="33" borderId="12" xfId="0" applyFill="1" applyBorder="1" applyAlignment="1">
      <alignment/>
    </xf>
    <xf numFmtId="38" fontId="0" fillId="33" borderId="11" xfId="48" applyFill="1" applyBorder="1" applyAlignment="1">
      <alignment/>
    </xf>
    <xf numFmtId="0" fontId="7" fillId="33" borderId="12" xfId="0" applyFont="1" applyFill="1" applyBorder="1" applyAlignment="1">
      <alignment/>
    </xf>
    <xf numFmtId="38" fontId="0" fillId="33" borderId="13" xfId="48" applyFill="1" applyBorder="1" applyAlignment="1">
      <alignment/>
    </xf>
    <xf numFmtId="38" fontId="0" fillId="0" borderId="11" xfId="48" applyBorder="1" applyAlignment="1">
      <alignment/>
    </xf>
    <xf numFmtId="38" fontId="0" fillId="0" borderId="11" xfId="48" applyFill="1" applyBorder="1" applyAlignment="1">
      <alignment/>
    </xf>
    <xf numFmtId="38" fontId="0" fillId="0" borderId="14" xfId="48" applyBorder="1" applyAlignment="1">
      <alignment/>
    </xf>
    <xf numFmtId="49" fontId="0" fillId="0" borderId="11" xfId="48" applyNumberFormat="1" applyFont="1" applyBorder="1" applyAlignment="1">
      <alignment horizontal="right"/>
    </xf>
    <xf numFmtId="49" fontId="0" fillId="34" borderId="13" xfId="48" applyNumberFormat="1" applyFont="1" applyFill="1" applyBorder="1" applyAlignment="1">
      <alignment horizontal="right"/>
    </xf>
    <xf numFmtId="0" fontId="0" fillId="0" borderId="15" xfId="0" applyBorder="1" applyAlignment="1">
      <alignment/>
    </xf>
    <xf numFmtId="38" fontId="0" fillId="0" borderId="14" xfId="48" applyFill="1" applyBorder="1" applyAlignment="1">
      <alignment/>
    </xf>
    <xf numFmtId="38" fontId="0" fillId="0" borderId="0" xfId="0" applyNumberFormat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38" fontId="0" fillId="0" borderId="18" xfId="48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38" fontId="1" fillId="0" borderId="16" xfId="48" applyFont="1" applyBorder="1" applyAlignment="1">
      <alignment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0" xfId="0" applyBorder="1" applyAlignment="1">
      <alignment/>
    </xf>
    <xf numFmtId="38" fontId="8" fillId="0" borderId="18" xfId="48" applyFont="1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38" fontId="0" fillId="0" borderId="18" xfId="48" applyBorder="1" applyAlignment="1">
      <alignment/>
    </xf>
    <xf numFmtId="0" fontId="0" fillId="0" borderId="13" xfId="0" applyBorder="1" applyAlignment="1">
      <alignment/>
    </xf>
    <xf numFmtId="38" fontId="0" fillId="0" borderId="21" xfId="48" applyBorder="1" applyAlignment="1">
      <alignment/>
    </xf>
    <xf numFmtId="0" fontId="0" fillId="0" borderId="14" xfId="0" applyBorder="1" applyAlignment="1">
      <alignment/>
    </xf>
    <xf numFmtId="38" fontId="0" fillId="0" borderId="22" xfId="48" applyBorder="1" applyAlignment="1">
      <alignment/>
    </xf>
    <xf numFmtId="0" fontId="0" fillId="0" borderId="23" xfId="0" applyBorder="1" applyAlignment="1">
      <alignment/>
    </xf>
    <xf numFmtId="0" fontId="4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35" borderId="0" xfId="0" applyFont="1" applyFill="1" applyAlignment="1">
      <alignment/>
    </xf>
    <xf numFmtId="49" fontId="4" fillId="33" borderId="17" xfId="0" applyNumberFormat="1" applyFont="1" applyFill="1" applyBorder="1" applyAlignment="1">
      <alignment/>
    </xf>
    <xf numFmtId="38" fontId="5" fillId="35" borderId="13" xfId="48" applyFont="1" applyFill="1" applyBorder="1" applyAlignment="1">
      <alignment/>
    </xf>
    <xf numFmtId="38" fontId="4" fillId="33" borderId="13" xfId="48" applyFont="1" applyFill="1" applyBorder="1" applyAlignment="1">
      <alignment/>
    </xf>
    <xf numFmtId="38" fontId="2" fillId="35" borderId="13" xfId="48" applyFont="1" applyFill="1" applyBorder="1" applyAlignment="1">
      <alignment/>
    </xf>
    <xf numFmtId="38" fontId="5" fillId="33" borderId="13" xfId="48" applyFont="1" applyFill="1" applyBorder="1" applyAlignment="1">
      <alignment horizontal="right"/>
    </xf>
    <xf numFmtId="38" fontId="5" fillId="9" borderId="12" xfId="48" applyFont="1" applyFill="1" applyBorder="1" applyAlignment="1">
      <alignment/>
    </xf>
    <xf numFmtId="0" fontId="6" fillId="9" borderId="0" xfId="0" applyFont="1" applyFill="1" applyAlignment="1">
      <alignment/>
    </xf>
    <xf numFmtId="49" fontId="4" fillId="33" borderId="14" xfId="0" applyNumberFormat="1" applyFont="1" applyFill="1" applyBorder="1" applyAlignment="1">
      <alignment/>
    </xf>
    <xf numFmtId="38" fontId="9" fillId="33" borderId="13" xfId="48" applyFont="1" applyFill="1" applyBorder="1" applyAlignment="1">
      <alignment/>
    </xf>
    <xf numFmtId="38" fontId="6" fillId="33" borderId="13" xfId="48" applyFont="1" applyFill="1" applyBorder="1" applyAlignment="1">
      <alignment/>
    </xf>
    <xf numFmtId="38" fontId="5" fillId="0" borderId="12" xfId="48" applyFont="1" applyFill="1" applyBorder="1" applyAlignment="1">
      <alignment/>
    </xf>
    <xf numFmtId="38" fontId="10" fillId="33" borderId="13" xfId="48" applyFont="1" applyFill="1" applyBorder="1" applyAlignment="1">
      <alignment wrapText="1" shrinkToFit="1"/>
    </xf>
    <xf numFmtId="38" fontId="5" fillId="0" borderId="13" xfId="48" applyFont="1" applyFill="1" applyBorder="1" applyAlignment="1">
      <alignment horizontal="right"/>
    </xf>
    <xf numFmtId="49" fontId="4" fillId="0" borderId="1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8" fontId="5" fillId="0" borderId="13" xfId="48" applyFont="1" applyFill="1" applyBorder="1" applyAlignment="1">
      <alignment/>
    </xf>
    <xf numFmtId="38" fontId="10" fillId="0" borderId="13" xfId="48" applyFont="1" applyFill="1" applyBorder="1" applyAlignment="1">
      <alignment wrapText="1" shrinkToFit="1"/>
    </xf>
    <xf numFmtId="49" fontId="10" fillId="0" borderId="13" xfId="61" applyNumberFormat="1" applyFont="1" applyFill="1" applyBorder="1" applyAlignment="1">
      <alignment wrapText="1"/>
      <protection/>
    </xf>
    <xf numFmtId="49" fontId="10" fillId="0" borderId="13" xfId="0" applyNumberFormat="1" applyFont="1" applyFill="1" applyBorder="1" applyAlignment="1">
      <alignment wrapText="1"/>
    </xf>
    <xf numFmtId="49" fontId="10" fillId="0" borderId="13" xfId="0" applyNumberFormat="1" applyFont="1" applyFill="1" applyBorder="1" applyAlignment="1">
      <alignment wrapText="1" shrinkToFi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0" xfId="0" applyBorder="1" applyAlignment="1">
      <alignment horizontal="left"/>
    </xf>
    <xf numFmtId="0" fontId="0" fillId="0" borderId="24" xfId="0" applyBorder="1" applyAlignment="1">
      <alignment horizontal="left"/>
    </xf>
    <xf numFmtId="0" fontId="6" fillId="0" borderId="0" xfId="0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zoomScalePageLayoutView="0" workbookViewId="0" topLeftCell="A1">
      <selection activeCell="F22" sqref="F22"/>
    </sheetView>
  </sheetViews>
  <sheetFormatPr defaultColWidth="9.00390625" defaultRowHeight="13.5"/>
  <cols>
    <col min="1" max="1" width="28.00390625" style="1" customWidth="1"/>
    <col min="2" max="3" width="11.75390625" style="1" customWidth="1"/>
    <col min="4" max="4" width="13.00390625" style="1" customWidth="1"/>
    <col min="5" max="5" width="36.50390625" style="1" customWidth="1"/>
    <col min="6" max="6" width="12.375" style="1" customWidth="1"/>
    <col min="7" max="16384" width="9.00390625" style="1" customWidth="1"/>
  </cols>
  <sheetData>
    <row r="1" spans="1:5" ht="14.25" customHeight="1">
      <c r="A1" s="94" t="s">
        <v>144</v>
      </c>
      <c r="B1" s="94"/>
      <c r="C1" s="94"/>
      <c r="D1" s="94"/>
      <c r="E1" s="94"/>
    </row>
    <row r="2" spans="1:5" ht="12">
      <c r="A2" s="94" t="s">
        <v>132</v>
      </c>
      <c r="B2" s="94"/>
      <c r="C2" s="94"/>
      <c r="D2" s="94"/>
      <c r="E2" s="94"/>
    </row>
    <row r="3" spans="1:5" ht="12">
      <c r="A3" s="2" t="s">
        <v>0</v>
      </c>
      <c r="B3" s="3" t="s">
        <v>1</v>
      </c>
      <c r="C3" s="3" t="s">
        <v>2</v>
      </c>
      <c r="D3" s="4" t="s">
        <v>3</v>
      </c>
      <c r="E3" s="5" t="s">
        <v>4</v>
      </c>
    </row>
    <row r="4" spans="1:5" ht="12">
      <c r="A4" s="6" t="s">
        <v>5</v>
      </c>
      <c r="B4" s="6"/>
      <c r="C4" s="6"/>
      <c r="D4" s="7"/>
      <c r="E4" s="71"/>
    </row>
    <row r="5" spans="1:5" ht="12">
      <c r="A5" s="6" t="s">
        <v>6</v>
      </c>
      <c r="B5" s="6"/>
      <c r="C5" s="6"/>
      <c r="D5" s="7"/>
      <c r="E5" s="71"/>
    </row>
    <row r="6" spans="1:5" ht="12">
      <c r="A6" s="8" t="s">
        <v>7</v>
      </c>
      <c r="B6" s="9">
        <f>SUM(B7+B11)</f>
        <v>1600000</v>
      </c>
      <c r="C6" s="9">
        <f>SUM(C7+C11)</f>
        <v>303119</v>
      </c>
      <c r="D6" s="10">
        <f>B6-C6</f>
        <v>1296881</v>
      </c>
      <c r="E6" s="21"/>
    </row>
    <row r="7" spans="1:5" ht="12">
      <c r="A7" s="8" t="s">
        <v>8</v>
      </c>
      <c r="B7" s="9">
        <f>SUM(B8:B10)</f>
        <v>1600000</v>
      </c>
      <c r="C7" s="9">
        <f>SUM(C8:C10)</f>
        <v>303119</v>
      </c>
      <c r="D7" s="10">
        <f aca="true" t="shared" si="0" ref="D7:D17">B7-C7</f>
        <v>1296881</v>
      </c>
      <c r="E7" s="21"/>
    </row>
    <row r="8" spans="1:5" s="88" customFormat="1" ht="12">
      <c r="A8" s="25" t="s">
        <v>9</v>
      </c>
      <c r="B8" s="86">
        <v>1400000</v>
      </c>
      <c r="C8" s="86">
        <v>55639</v>
      </c>
      <c r="D8" s="26">
        <f t="shared" si="0"/>
        <v>1344361</v>
      </c>
      <c r="E8" s="87" t="s">
        <v>134</v>
      </c>
    </row>
    <row r="9" spans="1:5" ht="12">
      <c r="A9" s="8" t="s">
        <v>10</v>
      </c>
      <c r="B9" s="11">
        <v>200000</v>
      </c>
      <c r="C9" s="11">
        <v>247480</v>
      </c>
      <c r="D9" s="10">
        <f t="shared" si="0"/>
        <v>-47480</v>
      </c>
      <c r="E9" s="21" t="s">
        <v>127</v>
      </c>
    </row>
    <row r="10" spans="1:5" ht="12">
      <c r="A10" s="8" t="s">
        <v>11</v>
      </c>
      <c r="B10" s="11">
        <v>0</v>
      </c>
      <c r="C10" s="11">
        <v>0</v>
      </c>
      <c r="D10" s="10">
        <f t="shared" si="0"/>
        <v>0</v>
      </c>
      <c r="E10" s="21"/>
    </row>
    <row r="11" spans="1:5" ht="12">
      <c r="A11" s="8" t="s">
        <v>12</v>
      </c>
      <c r="B11" s="11">
        <v>0</v>
      </c>
      <c r="C11" s="11">
        <v>0</v>
      </c>
      <c r="D11" s="10">
        <f t="shared" si="0"/>
        <v>0</v>
      </c>
      <c r="E11" s="21"/>
    </row>
    <row r="12" spans="1:5" ht="12">
      <c r="A12" s="8" t="s">
        <v>13</v>
      </c>
      <c r="B12" s="11">
        <f>SUM(B13:B14)</f>
        <v>681750</v>
      </c>
      <c r="C12" s="11">
        <f>SUM(C13:C14)</f>
        <v>681750</v>
      </c>
      <c r="D12" s="10">
        <f t="shared" si="0"/>
        <v>0</v>
      </c>
      <c r="E12" s="21"/>
    </row>
    <row r="13" spans="1:7" ht="12">
      <c r="A13" s="8" t="s">
        <v>14</v>
      </c>
      <c r="B13" s="84">
        <v>681750</v>
      </c>
      <c r="C13" s="84">
        <v>681750</v>
      </c>
      <c r="D13" s="26">
        <f t="shared" si="0"/>
        <v>0</v>
      </c>
      <c r="E13" s="87"/>
      <c r="F13" s="100" t="s">
        <v>120</v>
      </c>
      <c r="G13" s="88"/>
    </row>
    <row r="14" spans="1:5" ht="12">
      <c r="A14" s="8" t="s">
        <v>15</v>
      </c>
      <c r="B14" s="12">
        <v>0</v>
      </c>
      <c r="C14" s="12">
        <v>0</v>
      </c>
      <c r="D14" s="10">
        <f t="shared" si="0"/>
        <v>0</v>
      </c>
      <c r="E14" s="72"/>
    </row>
    <row r="15" spans="1:5" ht="12">
      <c r="A15" s="8" t="s">
        <v>16</v>
      </c>
      <c r="B15" s="11">
        <f>SUM(B16:B17)</f>
        <v>2000</v>
      </c>
      <c r="C15" s="11">
        <f>SUM(C16:C17)</f>
        <v>369</v>
      </c>
      <c r="D15" s="10">
        <f t="shared" si="0"/>
        <v>1631</v>
      </c>
      <c r="E15" s="21"/>
    </row>
    <row r="16" spans="1:5" s="88" customFormat="1" ht="12">
      <c r="A16" s="25" t="s">
        <v>17</v>
      </c>
      <c r="B16" s="89">
        <v>2000</v>
      </c>
      <c r="C16" s="89">
        <v>369</v>
      </c>
      <c r="D16" s="26">
        <f t="shared" si="0"/>
        <v>1631</v>
      </c>
      <c r="E16" s="87" t="s">
        <v>133</v>
      </c>
    </row>
    <row r="17" spans="1:5" ht="12">
      <c r="A17" s="6" t="s">
        <v>18</v>
      </c>
      <c r="B17" s="13">
        <v>0</v>
      </c>
      <c r="C17" s="13">
        <v>0</v>
      </c>
      <c r="D17" s="14">
        <f t="shared" si="0"/>
        <v>0</v>
      </c>
      <c r="E17" s="81"/>
    </row>
    <row r="18" spans="1:6" ht="12">
      <c r="A18" s="15" t="s">
        <v>19</v>
      </c>
      <c r="B18" s="16">
        <f>SUM(B6+B12+B15)</f>
        <v>2283750</v>
      </c>
      <c r="C18" s="16">
        <f>SUM(C6+C12+C15)</f>
        <v>985238</v>
      </c>
      <c r="D18" s="17">
        <f>B18-C18</f>
        <v>1298512</v>
      </c>
      <c r="E18" s="22"/>
      <c r="F18" s="73"/>
    </row>
    <row r="19" spans="1:5" ht="13.5" customHeight="1">
      <c r="A19" s="6" t="s">
        <v>20</v>
      </c>
      <c r="B19" s="13"/>
      <c r="C19" s="13"/>
      <c r="D19" s="10"/>
      <c r="E19" s="74"/>
    </row>
    <row r="20" spans="1:6" ht="12">
      <c r="A20" s="8" t="s">
        <v>21</v>
      </c>
      <c r="B20" s="11">
        <f>SUM(B21+B31+B37)</f>
        <v>889200</v>
      </c>
      <c r="C20" s="11">
        <f>SUM(C21+C31+C37)</f>
        <v>327563</v>
      </c>
      <c r="D20" s="10">
        <f>B20-C20</f>
        <v>561637</v>
      </c>
      <c r="E20" s="21"/>
      <c r="F20" s="73"/>
    </row>
    <row r="21" spans="1:5" ht="12">
      <c r="A21" s="8" t="s">
        <v>22</v>
      </c>
      <c r="B21" s="11">
        <f>SUM(B22:B30)</f>
        <v>889200</v>
      </c>
      <c r="C21" s="11">
        <f>SUM(C22:C30)</f>
        <v>327563</v>
      </c>
      <c r="D21" s="10">
        <f aca="true" t="shared" si="1" ref="D21:D55">B21-C21</f>
        <v>561637</v>
      </c>
      <c r="E21" s="21"/>
    </row>
    <row r="22" spans="1:5" ht="12">
      <c r="A22" s="6" t="s">
        <v>23</v>
      </c>
      <c r="B22" s="75">
        <v>20000</v>
      </c>
      <c r="C22" s="75">
        <v>0</v>
      </c>
      <c r="D22" s="10">
        <f t="shared" si="1"/>
        <v>20000</v>
      </c>
      <c r="E22" s="76"/>
    </row>
    <row r="23" spans="1:5" ht="12">
      <c r="A23" s="6" t="s">
        <v>24</v>
      </c>
      <c r="B23" s="75">
        <v>60000</v>
      </c>
      <c r="C23" s="75">
        <v>0</v>
      </c>
      <c r="D23" s="10">
        <f t="shared" si="1"/>
        <v>60000</v>
      </c>
      <c r="E23" s="76"/>
    </row>
    <row r="24" spans="1:5" ht="12">
      <c r="A24" s="6" t="s">
        <v>25</v>
      </c>
      <c r="B24" s="75">
        <v>0</v>
      </c>
      <c r="C24" s="75">
        <v>0</v>
      </c>
      <c r="D24" s="10">
        <f t="shared" si="1"/>
        <v>0</v>
      </c>
      <c r="E24" s="76"/>
    </row>
    <row r="25" spans="1:5" ht="12">
      <c r="A25" s="6" t="s">
        <v>26</v>
      </c>
      <c r="B25" s="75">
        <v>150000</v>
      </c>
      <c r="C25" s="75">
        <v>0</v>
      </c>
      <c r="D25" s="10">
        <f t="shared" si="1"/>
        <v>150000</v>
      </c>
      <c r="E25" s="76"/>
    </row>
    <row r="26" spans="1:5" ht="12">
      <c r="A26" s="6" t="s">
        <v>27</v>
      </c>
      <c r="B26" s="77">
        <v>250000</v>
      </c>
      <c r="C26" s="77">
        <v>0</v>
      </c>
      <c r="D26" s="10">
        <f t="shared" si="1"/>
        <v>250000</v>
      </c>
      <c r="E26" s="76"/>
    </row>
    <row r="27" spans="1:5" ht="21">
      <c r="A27" s="6" t="s">
        <v>28</v>
      </c>
      <c r="B27" s="77">
        <v>170000</v>
      </c>
      <c r="C27" s="77">
        <v>79251</v>
      </c>
      <c r="D27" s="10">
        <f t="shared" si="1"/>
        <v>90749</v>
      </c>
      <c r="E27" s="85" t="s">
        <v>129</v>
      </c>
    </row>
    <row r="28" spans="1:5" ht="12">
      <c r="A28" s="6" t="s">
        <v>29</v>
      </c>
      <c r="B28" s="20">
        <v>200000</v>
      </c>
      <c r="C28" s="20">
        <v>223080</v>
      </c>
      <c r="D28" s="10">
        <f t="shared" si="1"/>
        <v>-23080</v>
      </c>
      <c r="E28" s="85" t="s">
        <v>128</v>
      </c>
    </row>
    <row r="29" spans="1:5" ht="12">
      <c r="A29" s="6" t="s">
        <v>30</v>
      </c>
      <c r="B29" s="77">
        <v>15000</v>
      </c>
      <c r="C29" s="77">
        <v>0</v>
      </c>
      <c r="D29" s="10">
        <f t="shared" si="1"/>
        <v>15000</v>
      </c>
      <c r="E29" s="76"/>
    </row>
    <row r="30" spans="1:5" s="88" customFormat="1" ht="42">
      <c r="A30" s="25" t="s">
        <v>31</v>
      </c>
      <c r="B30" s="20">
        <v>24200</v>
      </c>
      <c r="C30" s="20">
        <v>25232</v>
      </c>
      <c r="D30" s="26">
        <f t="shared" si="1"/>
        <v>-1032</v>
      </c>
      <c r="E30" s="90" t="s">
        <v>135</v>
      </c>
    </row>
    <row r="31" spans="1:5" ht="12">
      <c r="A31" s="6" t="s">
        <v>32</v>
      </c>
      <c r="B31" s="18">
        <v>0</v>
      </c>
      <c r="C31" s="18">
        <v>0</v>
      </c>
      <c r="D31" s="10">
        <f>B31-C31</f>
        <v>0</v>
      </c>
      <c r="E31" s="21" t="s">
        <v>121</v>
      </c>
    </row>
    <row r="32" spans="1:5" ht="12">
      <c r="A32" s="19" t="s">
        <v>33</v>
      </c>
      <c r="B32" s="9">
        <f>SUM(B33:B37)</f>
        <v>0</v>
      </c>
      <c r="C32" s="9">
        <f>SUM(C33:C37)</f>
        <v>0</v>
      </c>
      <c r="D32" s="10">
        <f t="shared" si="1"/>
        <v>0</v>
      </c>
      <c r="E32" s="76"/>
    </row>
    <row r="33" spans="1:5" ht="12">
      <c r="A33" s="6" t="s">
        <v>24</v>
      </c>
      <c r="B33" s="18">
        <v>0</v>
      </c>
      <c r="C33" s="18">
        <v>0</v>
      </c>
      <c r="D33" s="10">
        <f t="shared" si="1"/>
        <v>0</v>
      </c>
      <c r="E33" s="76"/>
    </row>
    <row r="34" spans="1:5" ht="12">
      <c r="A34" s="6" t="s">
        <v>25</v>
      </c>
      <c r="B34" s="18">
        <v>0</v>
      </c>
      <c r="C34" s="18">
        <v>0</v>
      </c>
      <c r="D34" s="10">
        <f t="shared" si="1"/>
        <v>0</v>
      </c>
      <c r="E34" s="76"/>
    </row>
    <row r="35" spans="1:5" ht="12">
      <c r="A35" s="6" t="s">
        <v>28</v>
      </c>
      <c r="B35" s="18">
        <v>0</v>
      </c>
      <c r="C35" s="18">
        <v>0</v>
      </c>
      <c r="D35" s="10">
        <f t="shared" si="1"/>
        <v>0</v>
      </c>
      <c r="E35" s="76"/>
    </row>
    <row r="36" spans="1:5" ht="12">
      <c r="A36" s="6" t="s">
        <v>29</v>
      </c>
      <c r="B36" s="18">
        <v>0</v>
      </c>
      <c r="C36" s="18">
        <v>0</v>
      </c>
      <c r="D36" s="10">
        <f t="shared" si="1"/>
        <v>0</v>
      </c>
      <c r="E36" s="21"/>
    </row>
    <row r="37" spans="1:5" ht="12">
      <c r="A37" s="6" t="s">
        <v>30</v>
      </c>
      <c r="B37" s="18">
        <v>0</v>
      </c>
      <c r="C37" s="18">
        <v>0</v>
      </c>
      <c r="D37" s="10">
        <f t="shared" si="1"/>
        <v>0</v>
      </c>
      <c r="E37" s="21"/>
    </row>
    <row r="38" spans="1:5" ht="12">
      <c r="A38" s="19" t="s">
        <v>34</v>
      </c>
      <c r="B38" s="9">
        <f>SUM(B39:B43)</f>
        <v>0</v>
      </c>
      <c r="C38" s="9">
        <f>SUM(C39:C43)</f>
        <v>0</v>
      </c>
      <c r="D38" s="10">
        <f t="shared" si="1"/>
        <v>0</v>
      </c>
      <c r="E38" s="76"/>
    </row>
    <row r="39" spans="1:5" ht="12">
      <c r="A39" s="6" t="s">
        <v>24</v>
      </c>
      <c r="B39" s="18">
        <v>0</v>
      </c>
      <c r="C39" s="18">
        <v>0</v>
      </c>
      <c r="D39" s="10">
        <f t="shared" si="1"/>
        <v>0</v>
      </c>
      <c r="E39" s="76"/>
    </row>
    <row r="40" spans="1:5" ht="12">
      <c r="A40" s="6" t="s">
        <v>25</v>
      </c>
      <c r="B40" s="18">
        <v>0</v>
      </c>
      <c r="C40" s="18">
        <v>0</v>
      </c>
      <c r="D40" s="10">
        <f t="shared" si="1"/>
        <v>0</v>
      </c>
      <c r="E40" s="76"/>
    </row>
    <row r="41" spans="1:5" ht="12">
      <c r="A41" s="6" t="s">
        <v>28</v>
      </c>
      <c r="B41" s="18">
        <v>0</v>
      </c>
      <c r="C41" s="18">
        <v>0</v>
      </c>
      <c r="D41" s="10">
        <f t="shared" si="1"/>
        <v>0</v>
      </c>
      <c r="E41" s="76"/>
    </row>
    <row r="42" spans="1:5" ht="12">
      <c r="A42" s="6" t="s">
        <v>29</v>
      </c>
      <c r="B42" s="18">
        <v>0</v>
      </c>
      <c r="C42" s="18">
        <v>0</v>
      </c>
      <c r="D42" s="10">
        <f t="shared" si="1"/>
        <v>0</v>
      </c>
      <c r="E42" s="21"/>
    </row>
    <row r="43" spans="1:5" ht="12">
      <c r="A43" s="6" t="s">
        <v>30</v>
      </c>
      <c r="B43" s="18">
        <v>0</v>
      </c>
      <c r="C43" s="18">
        <v>0</v>
      </c>
      <c r="D43" s="10">
        <f t="shared" si="1"/>
        <v>0</v>
      </c>
      <c r="E43" s="21"/>
    </row>
    <row r="44" spans="1:6" ht="12">
      <c r="A44" s="8" t="s">
        <v>35</v>
      </c>
      <c r="B44" s="9">
        <f>SUM(B45:B52)</f>
        <v>594550</v>
      </c>
      <c r="C44" s="9">
        <f>SUM(C45:C52)</f>
        <v>368076</v>
      </c>
      <c r="D44" s="10">
        <f t="shared" si="1"/>
        <v>226474</v>
      </c>
      <c r="E44" s="21"/>
      <c r="F44" s="73"/>
    </row>
    <row r="45" spans="1:5" ht="12">
      <c r="A45" s="6" t="s">
        <v>36</v>
      </c>
      <c r="B45" s="77">
        <v>100000</v>
      </c>
      <c r="C45" s="77">
        <v>89320</v>
      </c>
      <c r="D45" s="10">
        <f t="shared" si="1"/>
        <v>10680</v>
      </c>
      <c r="E45" s="21" t="s">
        <v>130</v>
      </c>
    </row>
    <row r="46" spans="1:5" s="88" customFormat="1" ht="31.5">
      <c r="A46" s="25" t="s">
        <v>37</v>
      </c>
      <c r="B46" s="20">
        <v>150000</v>
      </c>
      <c r="C46" s="20">
        <v>69500</v>
      </c>
      <c r="D46" s="26">
        <f t="shared" si="1"/>
        <v>80500</v>
      </c>
      <c r="E46" s="91" t="s">
        <v>136</v>
      </c>
    </row>
    <row r="47" spans="1:5" s="88" customFormat="1" ht="21">
      <c r="A47" s="25" t="s">
        <v>38</v>
      </c>
      <c r="B47" s="89">
        <v>80000</v>
      </c>
      <c r="C47" s="89">
        <v>112980</v>
      </c>
      <c r="D47" s="26">
        <f t="shared" si="1"/>
        <v>-32980</v>
      </c>
      <c r="E47" s="92" t="s">
        <v>138</v>
      </c>
    </row>
    <row r="48" spans="1:5" s="88" customFormat="1" ht="12">
      <c r="A48" s="25" t="s">
        <v>39</v>
      </c>
      <c r="B48" s="20">
        <v>40000</v>
      </c>
      <c r="C48" s="20">
        <v>28560</v>
      </c>
      <c r="D48" s="26">
        <f t="shared" si="1"/>
        <v>11440</v>
      </c>
      <c r="E48" s="87" t="s">
        <v>139</v>
      </c>
    </row>
    <row r="49" spans="1:5" s="88" customFormat="1" ht="21">
      <c r="A49" s="25" t="s">
        <v>40</v>
      </c>
      <c r="B49" s="20">
        <v>120000</v>
      </c>
      <c r="C49" s="20">
        <v>67500</v>
      </c>
      <c r="D49" s="26">
        <f t="shared" si="1"/>
        <v>52500</v>
      </c>
      <c r="E49" s="93" t="s">
        <v>137</v>
      </c>
    </row>
    <row r="50" spans="1:5" ht="12">
      <c r="A50" s="6" t="s">
        <v>41</v>
      </c>
      <c r="B50" s="75">
        <v>100000</v>
      </c>
      <c r="C50" s="75"/>
      <c r="D50" s="10">
        <f t="shared" si="1"/>
        <v>100000</v>
      </c>
      <c r="E50" s="21"/>
    </row>
    <row r="51" spans="1:5" ht="12">
      <c r="A51" s="6" t="s">
        <v>42</v>
      </c>
      <c r="B51" s="77">
        <v>0</v>
      </c>
      <c r="C51" s="77">
        <v>0</v>
      </c>
      <c r="D51" s="10">
        <f t="shared" si="1"/>
        <v>0</v>
      </c>
      <c r="E51" s="21"/>
    </row>
    <row r="52" spans="1:5" ht="12">
      <c r="A52" s="6" t="s">
        <v>43</v>
      </c>
      <c r="B52" s="75">
        <v>4550</v>
      </c>
      <c r="C52" s="75">
        <v>216</v>
      </c>
      <c r="D52" s="10">
        <f t="shared" si="1"/>
        <v>4334</v>
      </c>
      <c r="E52" s="21" t="s">
        <v>131</v>
      </c>
    </row>
    <row r="53" spans="1:5" ht="12">
      <c r="A53" s="8" t="s">
        <v>44</v>
      </c>
      <c r="B53" s="9">
        <v>800000</v>
      </c>
      <c r="C53" s="9">
        <v>800000</v>
      </c>
      <c r="D53" s="14">
        <f t="shared" si="1"/>
        <v>0</v>
      </c>
      <c r="E53" s="21" t="s">
        <v>45</v>
      </c>
    </row>
    <row r="54" spans="1:5" ht="12">
      <c r="A54" s="15" t="s">
        <v>46</v>
      </c>
      <c r="B54" s="17">
        <f>SUM(B20+B44+B53)</f>
        <v>2283750</v>
      </c>
      <c r="C54" s="17">
        <f>SUM(C20+C44+C53)</f>
        <v>1495639</v>
      </c>
      <c r="D54" s="17">
        <f t="shared" si="1"/>
        <v>788111</v>
      </c>
      <c r="E54" s="22"/>
    </row>
    <row r="55" spans="1:5" ht="12">
      <c r="A55" s="23" t="s">
        <v>47</v>
      </c>
      <c r="B55" s="24">
        <f>SUM(B18-B54)</f>
        <v>0</v>
      </c>
      <c r="C55" s="24">
        <f>SUM(C18-C54)</f>
        <v>-510401</v>
      </c>
      <c r="D55" s="17">
        <f t="shared" si="1"/>
        <v>510401</v>
      </c>
      <c r="E55" s="22"/>
    </row>
    <row r="56" spans="1:5" ht="12">
      <c r="A56" s="25" t="s">
        <v>48</v>
      </c>
      <c r="B56" s="26"/>
      <c r="C56" s="26"/>
      <c r="D56" s="10"/>
      <c r="E56" s="21"/>
    </row>
    <row r="57" spans="1:5" ht="12">
      <c r="A57" s="25" t="s">
        <v>49</v>
      </c>
      <c r="B57" s="20"/>
      <c r="C57" s="20"/>
      <c r="D57" s="10"/>
      <c r="E57" s="21"/>
    </row>
    <row r="58" spans="1:5" ht="12">
      <c r="A58" s="25" t="s">
        <v>50</v>
      </c>
      <c r="B58" s="20">
        <f>SUM(B59:B59)</f>
        <v>0</v>
      </c>
      <c r="C58" s="20">
        <f>SUM(C59:C59)</f>
        <v>0</v>
      </c>
      <c r="D58" s="10">
        <f>B58-C58</f>
        <v>0</v>
      </c>
      <c r="E58" s="21"/>
    </row>
    <row r="59" spans="1:5" ht="12">
      <c r="A59" s="25"/>
      <c r="B59" s="20"/>
      <c r="C59" s="20"/>
      <c r="D59" s="10">
        <f aca="true" t="shared" si="2" ref="D59:D70">B59-C59</f>
        <v>0</v>
      </c>
      <c r="E59" s="21"/>
    </row>
    <row r="60" spans="1:5" ht="12">
      <c r="A60" s="23" t="s">
        <v>51</v>
      </c>
      <c r="B60" s="24">
        <f>SUM(B58)</f>
        <v>0</v>
      </c>
      <c r="C60" s="24">
        <f>SUM(C58)</f>
        <v>0</v>
      </c>
      <c r="D60" s="17">
        <f t="shared" si="2"/>
        <v>0</v>
      </c>
      <c r="E60" s="22"/>
    </row>
    <row r="61" spans="1:5" ht="12">
      <c r="A61" s="25" t="s">
        <v>52</v>
      </c>
      <c r="B61" s="20"/>
      <c r="C61" s="20"/>
      <c r="D61" s="10">
        <f t="shared" si="2"/>
        <v>0</v>
      </c>
      <c r="E61" s="21"/>
    </row>
    <row r="62" spans="1:5" ht="12">
      <c r="A62" s="25" t="s">
        <v>53</v>
      </c>
      <c r="B62" s="20">
        <f>SUM(B63:B63)</f>
        <v>0</v>
      </c>
      <c r="C62" s="20">
        <f>SUM(C63:C63)</f>
        <v>0</v>
      </c>
      <c r="D62" s="10">
        <f t="shared" si="2"/>
        <v>0</v>
      </c>
      <c r="E62" s="21"/>
    </row>
    <row r="63" spans="1:5" ht="12">
      <c r="A63" s="25"/>
      <c r="B63" s="20"/>
      <c r="C63" s="20"/>
      <c r="D63" s="10">
        <f t="shared" si="2"/>
        <v>0</v>
      </c>
      <c r="E63" s="21"/>
    </row>
    <row r="64" spans="1:5" ht="12">
      <c r="A64" s="23" t="s">
        <v>54</v>
      </c>
      <c r="B64" s="24">
        <f>SUM(B62)</f>
        <v>0</v>
      </c>
      <c r="C64" s="24">
        <f>SUM(C62)</f>
        <v>0</v>
      </c>
      <c r="D64" s="17">
        <f t="shared" si="2"/>
        <v>0</v>
      </c>
      <c r="E64" s="22"/>
    </row>
    <row r="65" spans="1:5" ht="12">
      <c r="A65" s="23" t="s">
        <v>55</v>
      </c>
      <c r="B65" s="24">
        <f>SUM(B60-B64)</f>
        <v>0</v>
      </c>
      <c r="C65" s="24">
        <f>SUM(C60-C64)</f>
        <v>0</v>
      </c>
      <c r="D65" s="17">
        <f t="shared" si="2"/>
        <v>0</v>
      </c>
      <c r="E65" s="22"/>
    </row>
    <row r="66" spans="1:5" ht="12">
      <c r="A66" s="23" t="s">
        <v>56</v>
      </c>
      <c r="B66" s="24">
        <v>0</v>
      </c>
      <c r="C66" s="24">
        <v>0</v>
      </c>
      <c r="D66" s="17">
        <f t="shared" si="2"/>
        <v>0</v>
      </c>
      <c r="E66" s="22"/>
    </row>
    <row r="67" spans="1:5" ht="12">
      <c r="A67" s="25" t="s">
        <v>57</v>
      </c>
      <c r="B67" s="20">
        <v>0</v>
      </c>
      <c r="C67" s="20">
        <v>0</v>
      </c>
      <c r="D67" s="17">
        <f t="shared" si="2"/>
        <v>0</v>
      </c>
      <c r="E67" s="21"/>
    </row>
    <row r="68" spans="1:5" ht="12">
      <c r="A68" s="23" t="s">
        <v>58</v>
      </c>
      <c r="B68" s="24">
        <f>SUM((B18+B60)-(B54+B64+B67))</f>
        <v>0</v>
      </c>
      <c r="C68" s="24">
        <f>SUM((C18+C60)-(C54+C64+C67))</f>
        <v>-510401</v>
      </c>
      <c r="D68" s="17">
        <f t="shared" si="2"/>
        <v>510401</v>
      </c>
      <c r="E68" s="22"/>
    </row>
    <row r="69" spans="1:5" ht="12">
      <c r="A69" s="23" t="s">
        <v>59</v>
      </c>
      <c r="B69" s="20">
        <v>2631901</v>
      </c>
      <c r="C69" s="20">
        <v>2631901</v>
      </c>
      <c r="D69" s="17">
        <f t="shared" si="2"/>
        <v>0</v>
      </c>
      <c r="E69" s="22"/>
    </row>
    <row r="70" spans="1:5" ht="12">
      <c r="A70" s="23" t="s">
        <v>60</v>
      </c>
      <c r="B70" s="24">
        <f>B68+B69</f>
        <v>2631901</v>
      </c>
      <c r="C70" s="24">
        <f>C68+C69</f>
        <v>2121500</v>
      </c>
      <c r="D70" s="17">
        <f t="shared" si="2"/>
        <v>510401</v>
      </c>
      <c r="E70" s="22"/>
    </row>
    <row r="71" spans="1:5" ht="12">
      <c r="A71" s="27"/>
      <c r="B71" s="28"/>
      <c r="C71" s="28"/>
      <c r="D71" s="28"/>
      <c r="E71" s="29"/>
    </row>
    <row r="75" ht="12" hidden="1"/>
    <row r="76" ht="12" hidden="1"/>
    <row r="77" ht="12" hidden="1"/>
    <row r="78" ht="12" hidden="1"/>
    <row r="79" ht="12" hidden="1"/>
    <row r="80" ht="12" hidden="1"/>
    <row r="81" ht="12" hidden="1"/>
  </sheetData>
  <sheetProtection/>
  <mergeCells count="2">
    <mergeCell ref="A1:E1"/>
    <mergeCell ref="A2:E2"/>
  </mergeCells>
  <printOptions/>
  <pageMargins left="0.4330708661417323" right="0.03937007874015748" top="0.4724409448818898" bottom="0.3937007874015748" header="0.3937007874015748" footer="0.5118110236220472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1">
      <selection activeCell="A1" sqref="A1:D1"/>
    </sheetView>
  </sheetViews>
  <sheetFormatPr defaultColWidth="9.00390625" defaultRowHeight="12" customHeight="1"/>
  <cols>
    <col min="1" max="1" width="35.125" style="0" customWidth="1"/>
    <col min="2" max="4" width="15.625" style="30" customWidth="1"/>
  </cols>
  <sheetData>
    <row r="1" spans="1:4" ht="21.75" customHeight="1">
      <c r="A1" s="95" t="s">
        <v>142</v>
      </c>
      <c r="B1" s="95"/>
      <c r="C1" s="95"/>
      <c r="D1" s="95"/>
    </row>
    <row r="2" spans="1:4" ht="21.75" customHeight="1">
      <c r="A2" s="95" t="s">
        <v>125</v>
      </c>
      <c r="B2" s="95"/>
      <c r="C2" s="95"/>
      <c r="D2" s="95"/>
    </row>
    <row r="3" ht="12" customHeight="1">
      <c r="D3" s="31"/>
    </row>
    <row r="4" spans="1:4" ht="12" customHeight="1">
      <c r="A4" s="32" t="s">
        <v>61</v>
      </c>
      <c r="B4" s="33" t="s">
        <v>62</v>
      </c>
      <c r="C4" s="34" t="s">
        <v>63</v>
      </c>
      <c r="D4" s="33" t="s">
        <v>3</v>
      </c>
    </row>
    <row r="5" spans="1:4" ht="12" customHeight="1">
      <c r="A5" s="35" t="s">
        <v>64</v>
      </c>
      <c r="B5" s="36"/>
      <c r="C5" s="36"/>
      <c r="D5" s="36"/>
    </row>
    <row r="6" spans="1:4" ht="12" customHeight="1">
      <c r="A6" s="37" t="s">
        <v>65</v>
      </c>
      <c r="B6" s="36"/>
      <c r="C6" s="36"/>
      <c r="D6" s="36"/>
    </row>
    <row r="7" spans="1:4" ht="12" customHeight="1">
      <c r="A7" s="38" t="s">
        <v>66</v>
      </c>
      <c r="B7" s="39">
        <v>2139000</v>
      </c>
      <c r="C7" s="39">
        <v>2631901</v>
      </c>
      <c r="D7" s="40">
        <f>SUM(B7-C7)</f>
        <v>-492901</v>
      </c>
    </row>
    <row r="8" spans="1:4" ht="12" customHeight="1">
      <c r="A8" s="35" t="s">
        <v>67</v>
      </c>
      <c r="B8" s="36">
        <v>0</v>
      </c>
      <c r="C8" s="36">
        <v>0</v>
      </c>
      <c r="D8" s="39">
        <f>SUM(B8-C8)</f>
        <v>0</v>
      </c>
    </row>
    <row r="9" spans="1:4" ht="12" customHeight="1">
      <c r="A9" s="35" t="s">
        <v>68</v>
      </c>
      <c r="B9" s="36">
        <v>0</v>
      </c>
      <c r="C9" s="36">
        <v>0</v>
      </c>
      <c r="D9" s="39">
        <f>SUM(B9-C9)</f>
        <v>0</v>
      </c>
    </row>
    <row r="10" spans="1:4" ht="12" customHeight="1">
      <c r="A10" s="35" t="s">
        <v>69</v>
      </c>
      <c r="B10" s="36"/>
      <c r="C10" s="36"/>
      <c r="D10" s="39">
        <f>SUM(B10-C10)</f>
        <v>0</v>
      </c>
    </row>
    <row r="11" spans="1:4" ht="12" customHeight="1">
      <c r="A11" s="41" t="s">
        <v>70</v>
      </c>
      <c r="B11" s="42">
        <f>SUM(B7:B10)</f>
        <v>2139000</v>
      </c>
      <c r="C11" s="42">
        <f>SUM(C7:C10)</f>
        <v>2631901</v>
      </c>
      <c r="D11" s="42">
        <f>SUM(B11-C11)</f>
        <v>-492901</v>
      </c>
    </row>
    <row r="12" spans="1:4" ht="12" customHeight="1">
      <c r="A12" s="43" t="s">
        <v>71</v>
      </c>
      <c r="B12" s="44"/>
      <c r="C12" s="44"/>
      <c r="D12" s="44"/>
    </row>
    <row r="13" spans="1:4" ht="12" customHeight="1">
      <c r="A13" s="41" t="s">
        <v>72</v>
      </c>
      <c r="B13" s="44"/>
      <c r="C13" s="44"/>
      <c r="D13" s="44"/>
    </row>
    <row r="14" spans="1:4" ht="12" customHeight="1">
      <c r="A14" s="41" t="s">
        <v>73</v>
      </c>
      <c r="B14" s="44">
        <v>0</v>
      </c>
      <c r="C14" s="44">
        <v>0</v>
      </c>
      <c r="D14" s="44">
        <f>SUM(B14-C14)</f>
        <v>0</v>
      </c>
    </row>
    <row r="15" spans="1:4" ht="12" customHeight="1">
      <c r="A15" s="41" t="s">
        <v>74</v>
      </c>
      <c r="B15" s="44">
        <v>0</v>
      </c>
      <c r="C15" s="44">
        <v>0</v>
      </c>
      <c r="D15" s="44">
        <f>SUM(B15-C15)</f>
        <v>0</v>
      </c>
    </row>
    <row r="16" spans="1:4" ht="12" customHeight="1">
      <c r="A16" s="41" t="s">
        <v>75</v>
      </c>
      <c r="B16" s="44">
        <v>0</v>
      </c>
      <c r="C16" s="44">
        <v>0</v>
      </c>
      <c r="D16" s="44">
        <f>SUM(B16-C16)</f>
        <v>0</v>
      </c>
    </row>
    <row r="17" spans="1:4" ht="12" customHeight="1">
      <c r="A17" s="41" t="s">
        <v>76</v>
      </c>
      <c r="B17" s="44">
        <v>0</v>
      </c>
      <c r="C17" s="44">
        <v>0</v>
      </c>
      <c r="D17" s="44">
        <f>SUM(B17-C17)</f>
        <v>0</v>
      </c>
    </row>
    <row r="18" spans="1:4" ht="12" customHeight="1">
      <c r="A18" s="41" t="s">
        <v>77</v>
      </c>
      <c r="B18" s="42">
        <f>SUM(B14+B15+B16+B17)</f>
        <v>0</v>
      </c>
      <c r="C18" s="42">
        <f>SUM(C14+C15+C16+C17)</f>
        <v>0</v>
      </c>
      <c r="D18" s="42">
        <f>SUM(B18-C18)</f>
        <v>0</v>
      </c>
    </row>
    <row r="19" spans="1:4" ht="12" customHeight="1">
      <c r="A19" s="41" t="s">
        <v>78</v>
      </c>
      <c r="B19" s="44"/>
      <c r="C19" s="44"/>
      <c r="D19" s="44"/>
    </row>
    <row r="20" spans="1:4" ht="12" customHeight="1">
      <c r="A20" s="41" t="s">
        <v>79</v>
      </c>
      <c r="B20" s="44">
        <v>1400000</v>
      </c>
      <c r="C20" s="44">
        <v>1400000</v>
      </c>
      <c r="D20" s="44">
        <f>SUM(B20-C20)</f>
        <v>0</v>
      </c>
    </row>
    <row r="21" spans="1:4" ht="12" customHeight="1">
      <c r="A21" s="41"/>
      <c r="B21" s="44"/>
      <c r="C21" s="44"/>
      <c r="D21" s="44">
        <f>SUM(B21-C21)</f>
        <v>0</v>
      </c>
    </row>
    <row r="22" spans="1:4" ht="12" customHeight="1">
      <c r="A22" s="41"/>
      <c r="B22" s="44"/>
      <c r="C22" s="44"/>
      <c r="D22" s="44">
        <f>SUM(B22-C22)</f>
        <v>0</v>
      </c>
    </row>
    <row r="23" spans="1:4" ht="12" customHeight="1">
      <c r="A23" s="41" t="s">
        <v>80</v>
      </c>
      <c r="B23" s="42">
        <f>B20</f>
        <v>1400000</v>
      </c>
      <c r="C23" s="42">
        <f>C20</f>
        <v>1400000</v>
      </c>
      <c r="D23" s="42">
        <f>SUM(B23-C23)</f>
        <v>0</v>
      </c>
    </row>
    <row r="24" spans="1:4" ht="12" customHeight="1">
      <c r="A24" s="41" t="s">
        <v>81</v>
      </c>
      <c r="B24" s="44"/>
      <c r="C24" s="44"/>
      <c r="D24" s="44"/>
    </row>
    <row r="25" spans="1:4" ht="12" customHeight="1">
      <c r="A25" s="41" t="s">
        <v>82</v>
      </c>
      <c r="B25" s="44">
        <v>0</v>
      </c>
      <c r="C25" s="44">
        <v>0</v>
      </c>
      <c r="D25" s="44">
        <f>SUM(B25-C25)</f>
        <v>0</v>
      </c>
    </row>
    <row r="26" spans="1:4" ht="12" customHeight="1">
      <c r="A26" s="41" t="s">
        <v>83</v>
      </c>
      <c r="B26" s="42">
        <v>0</v>
      </c>
      <c r="C26" s="42">
        <v>0</v>
      </c>
      <c r="D26" s="42">
        <f>SUM(B26-C26)</f>
        <v>0</v>
      </c>
    </row>
    <row r="27" spans="1:4" ht="12" customHeight="1">
      <c r="A27" s="41" t="s">
        <v>84</v>
      </c>
      <c r="B27" s="44">
        <f>B18+B23+B26</f>
        <v>1400000</v>
      </c>
      <c r="C27" s="44">
        <f>C18+C23+C26</f>
        <v>1400000</v>
      </c>
      <c r="D27" s="42">
        <f>SUM(B27-C27)</f>
        <v>0</v>
      </c>
    </row>
    <row r="28" spans="1:4" ht="12" customHeight="1">
      <c r="A28" s="41" t="s">
        <v>85</v>
      </c>
      <c r="B28" s="42">
        <f>B11+B27</f>
        <v>3539000</v>
      </c>
      <c r="C28" s="42">
        <f>C11+C27</f>
        <v>4031901</v>
      </c>
      <c r="D28" s="42">
        <f>SUM(B28-C28)</f>
        <v>-492901</v>
      </c>
    </row>
    <row r="29" spans="1:4" ht="12" customHeight="1">
      <c r="A29" s="35"/>
      <c r="B29" s="36"/>
      <c r="C29" s="36"/>
      <c r="D29" s="36"/>
    </row>
    <row r="30" spans="1:4" ht="12" customHeight="1">
      <c r="A30" s="35" t="s">
        <v>86</v>
      </c>
      <c r="B30" s="36"/>
      <c r="C30" s="36"/>
      <c r="D30" s="36"/>
    </row>
    <row r="31" spans="1:4" ht="12" customHeight="1">
      <c r="A31" s="35" t="s">
        <v>87</v>
      </c>
      <c r="B31" s="36"/>
      <c r="C31" s="36"/>
      <c r="D31" s="36"/>
    </row>
    <row r="32" spans="1:4" ht="12" customHeight="1">
      <c r="A32" s="35" t="s">
        <v>88</v>
      </c>
      <c r="B32" s="36">
        <v>0</v>
      </c>
      <c r="C32" s="36">
        <v>0</v>
      </c>
      <c r="D32" s="39">
        <f aca="true" t="shared" si="0" ref="D32:D37">SUM(B32-C32)</f>
        <v>0</v>
      </c>
    </row>
    <row r="33" spans="1:4" ht="12" customHeight="1">
      <c r="A33" s="35" t="s">
        <v>89</v>
      </c>
      <c r="B33" s="36">
        <v>0</v>
      </c>
      <c r="C33" s="36">
        <v>0</v>
      </c>
      <c r="D33" s="39">
        <f t="shared" si="0"/>
        <v>0</v>
      </c>
    </row>
    <row r="34" spans="1:4" ht="12" customHeight="1">
      <c r="A34" s="35" t="s">
        <v>90</v>
      </c>
      <c r="B34" s="36">
        <v>0</v>
      </c>
      <c r="C34" s="36">
        <v>0</v>
      </c>
      <c r="D34" s="39">
        <f t="shared" si="0"/>
        <v>0</v>
      </c>
    </row>
    <row r="35" spans="1:4" ht="12" customHeight="1">
      <c r="A35" s="35" t="s">
        <v>91</v>
      </c>
      <c r="B35" s="36">
        <v>17500</v>
      </c>
      <c r="C35" s="36">
        <v>0</v>
      </c>
      <c r="D35" s="39">
        <f t="shared" si="0"/>
        <v>17500</v>
      </c>
    </row>
    <row r="36" spans="1:4" ht="12" customHeight="1">
      <c r="A36" s="35" t="s">
        <v>92</v>
      </c>
      <c r="B36" s="36">
        <v>0</v>
      </c>
      <c r="C36" s="36">
        <v>0</v>
      </c>
      <c r="D36" s="39">
        <f t="shared" si="0"/>
        <v>0</v>
      </c>
    </row>
    <row r="37" spans="1:4" ht="12" customHeight="1">
      <c r="A37" s="35" t="s">
        <v>93</v>
      </c>
      <c r="B37" s="45">
        <f>SUM(B32:B36)</f>
        <v>17500</v>
      </c>
      <c r="C37" s="45">
        <f>SUM(C32:C36)</f>
        <v>0</v>
      </c>
      <c r="D37" s="46">
        <f t="shared" si="0"/>
        <v>17500</v>
      </c>
    </row>
    <row r="38" spans="1:4" ht="12" customHeight="1">
      <c r="A38" s="35" t="s">
        <v>94</v>
      </c>
      <c r="B38" s="36"/>
      <c r="C38" s="36"/>
      <c r="D38" s="36"/>
    </row>
    <row r="39" spans="1:4" ht="12" customHeight="1">
      <c r="A39" s="35" t="s">
        <v>95</v>
      </c>
      <c r="B39" s="36">
        <v>0</v>
      </c>
      <c r="C39" s="36">
        <v>0</v>
      </c>
      <c r="D39" s="36">
        <f>SUM(B39-C39)</f>
        <v>0</v>
      </c>
    </row>
    <row r="40" spans="1:4" ht="12" customHeight="1">
      <c r="A40" s="35" t="s">
        <v>96</v>
      </c>
      <c r="B40" s="45">
        <v>0</v>
      </c>
      <c r="C40" s="45">
        <v>0</v>
      </c>
      <c r="D40" s="45">
        <f>SUM(B40-C40)</f>
        <v>0</v>
      </c>
    </row>
    <row r="41" spans="1:4" ht="12" customHeight="1">
      <c r="A41" s="35" t="s">
        <v>97</v>
      </c>
      <c r="B41" s="47">
        <f>SUM(B37+B40)</f>
        <v>17500</v>
      </c>
      <c r="C41" s="47">
        <v>0</v>
      </c>
      <c r="D41" s="47">
        <f>SUM(B41-C41)</f>
        <v>17500</v>
      </c>
    </row>
    <row r="42" spans="1:4" ht="12" customHeight="1">
      <c r="A42" s="35"/>
      <c r="B42" s="36"/>
      <c r="C42" s="36"/>
      <c r="D42" s="36"/>
    </row>
    <row r="43" spans="1:4" ht="12" customHeight="1">
      <c r="A43" s="35" t="s">
        <v>98</v>
      </c>
      <c r="B43" s="36"/>
      <c r="C43" s="36"/>
      <c r="D43" s="36"/>
    </row>
    <row r="44" spans="1:4" ht="12" customHeight="1">
      <c r="A44" s="35" t="s">
        <v>99</v>
      </c>
      <c r="B44" s="36"/>
      <c r="C44" s="36"/>
      <c r="D44" s="36"/>
    </row>
    <row r="45" spans="1:4" ht="12" customHeight="1">
      <c r="A45" s="35" t="s">
        <v>100</v>
      </c>
      <c r="B45" s="36">
        <v>0</v>
      </c>
      <c r="C45" s="36">
        <v>0</v>
      </c>
      <c r="D45" s="36">
        <f>SUM(B45-C45)</f>
        <v>0</v>
      </c>
    </row>
    <row r="46" spans="1:4" ht="12" customHeight="1">
      <c r="A46" s="35" t="s">
        <v>101</v>
      </c>
      <c r="B46" s="36">
        <v>0</v>
      </c>
      <c r="C46" s="36">
        <v>0</v>
      </c>
      <c r="D46" s="36">
        <f>SUM(B46-C46)</f>
        <v>0</v>
      </c>
    </row>
    <row r="47" spans="1:4" ht="12" customHeight="1">
      <c r="A47" s="35" t="s">
        <v>102</v>
      </c>
      <c r="B47" s="36">
        <v>0</v>
      </c>
      <c r="C47" s="36">
        <v>0</v>
      </c>
      <c r="D47" s="36">
        <f>SUM(B47-C47)</f>
        <v>0</v>
      </c>
    </row>
    <row r="48" spans="1:4" ht="12" customHeight="1">
      <c r="A48" s="35" t="s">
        <v>103</v>
      </c>
      <c r="B48" s="36">
        <v>0</v>
      </c>
      <c r="C48" s="36">
        <v>0</v>
      </c>
      <c r="D48" s="36">
        <f>SUM(B48-C48)</f>
        <v>0</v>
      </c>
    </row>
    <row r="49" spans="1:4" ht="12" customHeight="1">
      <c r="A49" s="35" t="s">
        <v>104</v>
      </c>
      <c r="B49" s="45">
        <f>SUM(B45:B48)</f>
        <v>0</v>
      </c>
      <c r="C49" s="45">
        <f>SUM(C45:C48)</f>
        <v>0</v>
      </c>
      <c r="D49" s="45">
        <f>SUM(B49-C49)</f>
        <v>0</v>
      </c>
    </row>
    <row r="50" spans="1:4" ht="12" customHeight="1">
      <c r="A50" s="35" t="s">
        <v>105</v>
      </c>
      <c r="B50" s="48"/>
      <c r="C50" s="48"/>
      <c r="D50" s="45"/>
    </row>
    <row r="51" spans="1:4" ht="12" customHeight="1">
      <c r="A51" s="38" t="s">
        <v>106</v>
      </c>
      <c r="B51" s="40">
        <v>3521500</v>
      </c>
      <c r="C51" s="40">
        <v>4031901</v>
      </c>
      <c r="D51" s="40">
        <f>SUM(B51-C51)</f>
        <v>-510401</v>
      </c>
    </row>
    <row r="52" spans="1:4" ht="12" customHeight="1">
      <c r="A52" s="38" t="s">
        <v>107</v>
      </c>
      <c r="B52" s="49" t="s">
        <v>108</v>
      </c>
      <c r="C52" s="49" t="s">
        <v>108</v>
      </c>
      <c r="D52" s="40"/>
    </row>
    <row r="53" spans="1:4" ht="12" customHeight="1">
      <c r="A53" s="35" t="s">
        <v>109</v>
      </c>
      <c r="B53" s="46">
        <f>SUM(B28-B41)</f>
        <v>3521500</v>
      </c>
      <c r="C53" s="46">
        <f>SUM(C28-C41)</f>
        <v>4031901</v>
      </c>
      <c r="D53" s="45">
        <f>SUM(B53-C53)</f>
        <v>-510401</v>
      </c>
    </row>
    <row r="54" spans="1:4" ht="12" customHeight="1">
      <c r="A54" s="50" t="s">
        <v>110</v>
      </c>
      <c r="B54" s="51">
        <f>SUM(B41+B53)</f>
        <v>3539000</v>
      </c>
      <c r="C54" s="51">
        <f>SUM(C41+C53)</f>
        <v>4031901</v>
      </c>
      <c r="D54" s="47">
        <f>SUM(B54-C54)</f>
        <v>-492901</v>
      </c>
    </row>
  </sheetData>
  <sheetProtection/>
  <mergeCells count="2">
    <mergeCell ref="A1:D1"/>
    <mergeCell ref="A2:D2"/>
  </mergeCells>
  <printOptions/>
  <pageMargins left="0.64" right="0.53" top="0.42" bottom="0.3937007874015748" header="0.56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19"/>
  <sheetViews>
    <sheetView zoomScalePageLayoutView="0" workbookViewId="0" topLeftCell="A1">
      <selection activeCell="A3" sqref="A3:D3"/>
    </sheetView>
  </sheetViews>
  <sheetFormatPr defaultColWidth="9.00390625" defaultRowHeight="13.5"/>
  <cols>
    <col min="1" max="1" width="11.625" style="0" customWidth="1"/>
    <col min="2" max="2" width="9.75390625" style="0" customWidth="1"/>
    <col min="3" max="3" width="16.75390625" style="0" customWidth="1"/>
    <col min="4" max="4" width="14.375" style="30" customWidth="1"/>
    <col min="5" max="5" width="10.125" style="0" customWidth="1"/>
  </cols>
  <sheetData>
    <row r="2" ht="9" customHeight="1"/>
    <row r="3" spans="1:4" ht="15.75" customHeight="1">
      <c r="A3" s="95" t="s">
        <v>143</v>
      </c>
      <c r="B3" s="95"/>
      <c r="C3" s="95"/>
      <c r="D3" s="95"/>
    </row>
    <row r="4" spans="3:8" ht="13.5">
      <c r="C4" s="96" t="s">
        <v>126</v>
      </c>
      <c r="D4" s="97"/>
      <c r="E4" s="97"/>
      <c r="H4" s="52"/>
    </row>
    <row r="6" spans="1:4" s="56" customFormat="1" ht="13.5">
      <c r="A6" s="32"/>
      <c r="B6" s="53"/>
      <c r="C6" s="54" t="s">
        <v>111</v>
      </c>
      <c r="D6" s="55" t="s">
        <v>112</v>
      </c>
    </row>
    <row r="7" spans="1:8" ht="20.25" customHeight="1">
      <c r="A7" s="98" t="s">
        <v>113</v>
      </c>
      <c r="B7" s="99"/>
      <c r="C7" s="57"/>
      <c r="D7" s="58">
        <v>280162</v>
      </c>
      <c r="F7" s="52"/>
      <c r="G7" s="52"/>
      <c r="H7" s="52"/>
    </row>
    <row r="8" spans="1:8" ht="13.5">
      <c r="A8" s="59"/>
      <c r="B8" s="60"/>
      <c r="C8" s="61"/>
      <c r="D8" s="62"/>
      <c r="F8" s="52"/>
      <c r="G8" s="52"/>
      <c r="H8" s="52"/>
    </row>
    <row r="9" spans="1:7" ht="13.5">
      <c r="A9" s="63" t="s">
        <v>114</v>
      </c>
      <c r="B9" s="64"/>
      <c r="C9" s="64"/>
      <c r="D9" s="65"/>
      <c r="G9" s="52"/>
    </row>
    <row r="10" spans="1:7" ht="13.5">
      <c r="A10" s="35"/>
      <c r="B10" s="35" t="s">
        <v>115</v>
      </c>
      <c r="C10" s="66">
        <v>1330662</v>
      </c>
      <c r="D10" s="67">
        <v>1144806</v>
      </c>
      <c r="G10" s="52"/>
    </row>
    <row r="11" spans="1:4" ht="13.5">
      <c r="A11" s="50"/>
      <c r="B11" s="50" t="s">
        <v>116</v>
      </c>
      <c r="C11" s="68">
        <v>6068273</v>
      </c>
      <c r="D11" s="69">
        <v>1400000</v>
      </c>
    </row>
    <row r="12" spans="1:4" ht="13.5">
      <c r="A12" s="63"/>
      <c r="B12" s="61"/>
      <c r="C12" s="61"/>
      <c r="D12" s="65"/>
    </row>
    <row r="13" spans="1:7" ht="13.5">
      <c r="A13" s="63" t="s">
        <v>117</v>
      </c>
      <c r="B13" s="64"/>
      <c r="C13" s="64"/>
      <c r="D13" s="65"/>
      <c r="G13" s="52"/>
    </row>
    <row r="14" spans="1:4" ht="13.5">
      <c r="A14" s="50"/>
      <c r="B14" s="50" t="s">
        <v>115</v>
      </c>
      <c r="C14" s="68">
        <v>24102261</v>
      </c>
      <c r="D14" s="69">
        <v>714032</v>
      </c>
    </row>
    <row r="15" spans="1:4" ht="13.5">
      <c r="A15" s="50"/>
      <c r="B15" s="70"/>
      <c r="C15" s="70"/>
      <c r="D15" s="69"/>
    </row>
    <row r="16" spans="1:4" ht="13.5">
      <c r="A16" s="50" t="s">
        <v>118</v>
      </c>
      <c r="B16" s="70"/>
      <c r="C16" s="57"/>
      <c r="D16" s="58">
        <f>D7+D10+D11+D14</f>
        <v>3539000</v>
      </c>
    </row>
    <row r="17" ht="13.5">
      <c r="I17" s="52"/>
    </row>
    <row r="18" spans="2:4" ht="13.5">
      <c r="B18" t="s">
        <v>140</v>
      </c>
      <c r="D18" s="30">
        <v>17500</v>
      </c>
    </row>
    <row r="19" spans="2:4" ht="13.5">
      <c r="B19" t="s">
        <v>141</v>
      </c>
      <c r="D19" s="30">
        <f>SUM(D16-D18)</f>
        <v>3521500</v>
      </c>
    </row>
  </sheetData>
  <sheetProtection/>
  <mergeCells count="3">
    <mergeCell ref="A3:D3"/>
    <mergeCell ref="C4:E4"/>
    <mergeCell ref="A7:B7"/>
  </mergeCells>
  <printOptions/>
  <pageMargins left="1.38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1" width="28.00390625" style="1" customWidth="1"/>
    <col min="2" max="3" width="11.75390625" style="1" customWidth="1"/>
    <col min="4" max="4" width="13.00390625" style="1" customWidth="1"/>
    <col min="5" max="5" width="18.75390625" style="1" customWidth="1"/>
    <col min="6" max="6" width="17.75390625" style="1" customWidth="1"/>
    <col min="7" max="16384" width="9.00390625" style="1" customWidth="1"/>
  </cols>
  <sheetData>
    <row r="1" spans="1:5" ht="14.25" customHeight="1">
      <c r="A1" s="94" t="s">
        <v>145</v>
      </c>
      <c r="B1" s="94"/>
      <c r="C1" s="94"/>
      <c r="D1" s="94"/>
      <c r="E1" s="94"/>
    </row>
    <row r="2" spans="1:5" ht="12">
      <c r="A2" s="94" t="s">
        <v>123</v>
      </c>
      <c r="B2" s="94"/>
      <c r="C2" s="94"/>
      <c r="D2" s="94"/>
      <c r="E2" s="94"/>
    </row>
    <row r="3" spans="1:5" ht="12">
      <c r="A3" s="2" t="s">
        <v>0</v>
      </c>
      <c r="B3" s="3" t="s">
        <v>1</v>
      </c>
      <c r="C3" s="3" t="s">
        <v>119</v>
      </c>
      <c r="D3" s="4" t="s">
        <v>3</v>
      </c>
      <c r="E3" s="5" t="s">
        <v>4</v>
      </c>
    </row>
    <row r="4" spans="1:5" ht="12">
      <c r="A4" s="6" t="s">
        <v>5</v>
      </c>
      <c r="B4" s="6"/>
      <c r="C4" s="6"/>
      <c r="D4" s="7"/>
      <c r="E4" s="71"/>
    </row>
    <row r="5" spans="1:5" ht="12">
      <c r="A5" s="6" t="s">
        <v>6</v>
      </c>
      <c r="B5" s="6"/>
      <c r="C5" s="6"/>
      <c r="D5" s="7"/>
      <c r="E5" s="71"/>
    </row>
    <row r="6" spans="1:5" ht="12">
      <c r="A6" s="8" t="s">
        <v>7</v>
      </c>
      <c r="B6" s="9">
        <f>SUM(B7+B11)</f>
        <v>2170500</v>
      </c>
      <c r="C6" s="9">
        <f>SUM(C7+C11)</f>
        <v>1600000</v>
      </c>
      <c r="D6" s="10">
        <f>B6-C6</f>
        <v>570500</v>
      </c>
      <c r="E6" s="21"/>
    </row>
    <row r="7" spans="1:5" ht="12">
      <c r="A7" s="8" t="s">
        <v>8</v>
      </c>
      <c r="B7" s="9">
        <f>SUM(B8:B10)</f>
        <v>2170500</v>
      </c>
      <c r="C7" s="9">
        <f>SUM(C8:C10)</f>
        <v>1600000</v>
      </c>
      <c r="D7" s="10">
        <f aca="true" t="shared" si="0" ref="D7:D17">B7-C7</f>
        <v>570500</v>
      </c>
      <c r="E7" s="21"/>
    </row>
    <row r="8" spans="1:5" ht="12">
      <c r="A8" s="8" t="s">
        <v>9</v>
      </c>
      <c r="B8" s="78">
        <v>1970500</v>
      </c>
      <c r="C8" s="78">
        <v>1400000</v>
      </c>
      <c r="D8" s="10">
        <f t="shared" si="0"/>
        <v>570500</v>
      </c>
      <c r="E8" s="21"/>
    </row>
    <row r="9" spans="1:5" ht="12">
      <c r="A9" s="8" t="s">
        <v>10</v>
      </c>
      <c r="B9" s="11">
        <v>200000</v>
      </c>
      <c r="C9" s="11">
        <v>200000</v>
      </c>
      <c r="D9" s="10">
        <f t="shared" si="0"/>
        <v>0</v>
      </c>
      <c r="E9" s="21"/>
    </row>
    <row r="10" spans="1:5" ht="12">
      <c r="A10" s="8" t="s">
        <v>11</v>
      </c>
      <c r="B10" s="11">
        <v>0</v>
      </c>
      <c r="C10" s="11">
        <v>0</v>
      </c>
      <c r="D10" s="10">
        <f t="shared" si="0"/>
        <v>0</v>
      </c>
      <c r="E10" s="21"/>
    </row>
    <row r="11" spans="1:5" ht="12">
      <c r="A11" s="8" t="s">
        <v>12</v>
      </c>
      <c r="B11" s="11">
        <v>0</v>
      </c>
      <c r="C11" s="11">
        <v>0</v>
      </c>
      <c r="D11" s="10">
        <f t="shared" si="0"/>
        <v>0</v>
      </c>
      <c r="E11" s="21"/>
    </row>
    <row r="12" spans="1:5" ht="12">
      <c r="A12" s="8" t="s">
        <v>13</v>
      </c>
      <c r="B12" s="11">
        <f>SUM(B13:B14)</f>
        <v>688800</v>
      </c>
      <c r="C12" s="11">
        <f>SUM(C13:C14)</f>
        <v>681750</v>
      </c>
      <c r="D12" s="10">
        <f t="shared" si="0"/>
        <v>7050</v>
      </c>
      <c r="E12" s="21"/>
    </row>
    <row r="13" spans="1:6" ht="12">
      <c r="A13" s="8" t="s">
        <v>14</v>
      </c>
      <c r="B13" s="79">
        <v>688800</v>
      </c>
      <c r="C13" s="84">
        <v>681750</v>
      </c>
      <c r="D13" s="10">
        <f t="shared" si="0"/>
        <v>7050</v>
      </c>
      <c r="E13" s="21"/>
      <c r="F13" s="80" t="s">
        <v>124</v>
      </c>
    </row>
    <row r="14" spans="1:5" ht="12">
      <c r="A14" s="8" t="s">
        <v>15</v>
      </c>
      <c r="B14" s="12">
        <v>0</v>
      </c>
      <c r="C14" s="12">
        <v>0</v>
      </c>
      <c r="D14" s="10">
        <f t="shared" si="0"/>
        <v>0</v>
      </c>
      <c r="E14" s="72"/>
    </row>
    <row r="15" spans="1:5" ht="12">
      <c r="A15" s="8" t="s">
        <v>16</v>
      </c>
      <c r="B15" s="11">
        <f>SUM(B16:B17)</f>
        <v>2000</v>
      </c>
      <c r="C15" s="11">
        <f>SUM(C16:C17)</f>
        <v>2000</v>
      </c>
      <c r="D15" s="10">
        <f t="shared" si="0"/>
        <v>0</v>
      </c>
      <c r="E15" s="21"/>
    </row>
    <row r="16" spans="1:5" ht="12">
      <c r="A16" s="6" t="s">
        <v>17</v>
      </c>
      <c r="B16" s="13">
        <v>2000</v>
      </c>
      <c r="C16" s="13">
        <v>2000</v>
      </c>
      <c r="D16" s="10">
        <f t="shared" si="0"/>
        <v>0</v>
      </c>
      <c r="E16" s="21"/>
    </row>
    <row r="17" spans="1:5" ht="12">
      <c r="A17" s="6" t="s">
        <v>18</v>
      </c>
      <c r="B17" s="13">
        <v>0</v>
      </c>
      <c r="C17" s="13">
        <v>0</v>
      </c>
      <c r="D17" s="14">
        <f t="shared" si="0"/>
        <v>0</v>
      </c>
      <c r="E17" s="81"/>
    </row>
    <row r="18" spans="1:6" ht="12">
      <c r="A18" s="15" t="s">
        <v>19</v>
      </c>
      <c r="B18" s="16">
        <f>SUM(B6+B12+B15)</f>
        <v>2861300</v>
      </c>
      <c r="C18" s="16">
        <f>SUM(C6+C12+C15)</f>
        <v>2283750</v>
      </c>
      <c r="D18" s="17">
        <f>B18-C18</f>
        <v>577550</v>
      </c>
      <c r="E18" s="22"/>
      <c r="F18" s="73"/>
    </row>
    <row r="19" spans="1:5" ht="13.5" customHeight="1">
      <c r="A19" s="6" t="s">
        <v>20</v>
      </c>
      <c r="B19" s="13"/>
      <c r="C19" s="13"/>
      <c r="D19" s="10"/>
      <c r="E19" s="74"/>
    </row>
    <row r="20" spans="1:6" ht="12">
      <c r="A20" s="8" t="s">
        <v>21</v>
      </c>
      <c r="B20" s="11">
        <f>SUM(B21+B31+B37)</f>
        <v>1490850</v>
      </c>
      <c r="C20" s="11">
        <f>SUM(C21+C31+C37)</f>
        <v>889200</v>
      </c>
      <c r="D20" s="10">
        <f>B20-C20</f>
        <v>601650</v>
      </c>
      <c r="E20" s="21"/>
      <c r="F20" s="73"/>
    </row>
    <row r="21" spans="1:5" ht="12">
      <c r="A21" s="8" t="s">
        <v>22</v>
      </c>
      <c r="B21" s="11">
        <f>SUM(B22:B30)</f>
        <v>1490850</v>
      </c>
      <c r="C21" s="11">
        <f>SUM(C22:C30)</f>
        <v>889200</v>
      </c>
      <c r="D21" s="10">
        <f aca="true" t="shared" si="1" ref="D21:D55">B21-C21</f>
        <v>601650</v>
      </c>
      <c r="E21" s="21"/>
    </row>
    <row r="22" spans="1:5" ht="12">
      <c r="A22" s="6" t="s">
        <v>23</v>
      </c>
      <c r="B22" s="75">
        <v>36000</v>
      </c>
      <c r="C22" s="75">
        <v>20000</v>
      </c>
      <c r="D22" s="10">
        <f t="shared" si="1"/>
        <v>16000</v>
      </c>
      <c r="E22" s="76"/>
    </row>
    <row r="23" spans="1:5" ht="12">
      <c r="A23" s="6" t="s">
        <v>24</v>
      </c>
      <c r="B23" s="11">
        <v>300000</v>
      </c>
      <c r="C23" s="75">
        <v>60000</v>
      </c>
      <c r="D23" s="10">
        <f t="shared" si="1"/>
        <v>240000</v>
      </c>
      <c r="E23" s="76"/>
    </row>
    <row r="24" spans="1:5" ht="12">
      <c r="A24" s="6" t="s">
        <v>25</v>
      </c>
      <c r="B24" s="11">
        <v>0</v>
      </c>
      <c r="C24" s="75">
        <v>0</v>
      </c>
      <c r="D24" s="10">
        <f t="shared" si="1"/>
        <v>0</v>
      </c>
      <c r="E24" s="76"/>
    </row>
    <row r="25" spans="1:5" ht="12">
      <c r="A25" s="6" t="s">
        <v>26</v>
      </c>
      <c r="B25" s="11">
        <v>368000</v>
      </c>
      <c r="C25" s="75">
        <v>150000</v>
      </c>
      <c r="D25" s="10">
        <f t="shared" si="1"/>
        <v>218000</v>
      </c>
      <c r="E25" s="76"/>
    </row>
    <row r="26" spans="1:5" ht="12">
      <c r="A26" s="6" t="s">
        <v>27</v>
      </c>
      <c r="B26" s="77">
        <v>325000</v>
      </c>
      <c r="C26" s="77">
        <v>250000</v>
      </c>
      <c r="D26" s="10">
        <f t="shared" si="1"/>
        <v>75000</v>
      </c>
      <c r="E26" s="76"/>
    </row>
    <row r="27" spans="1:5" ht="12">
      <c r="A27" s="6" t="s">
        <v>28</v>
      </c>
      <c r="B27" s="9">
        <v>170000</v>
      </c>
      <c r="C27" s="77">
        <v>170000</v>
      </c>
      <c r="D27" s="10">
        <f t="shared" si="1"/>
        <v>0</v>
      </c>
      <c r="E27" s="82"/>
    </row>
    <row r="28" spans="1:5" ht="12">
      <c r="A28" s="6" t="s">
        <v>29</v>
      </c>
      <c r="B28" s="20">
        <v>250000</v>
      </c>
      <c r="C28" s="20">
        <v>200000</v>
      </c>
      <c r="D28" s="10">
        <f t="shared" si="1"/>
        <v>50000</v>
      </c>
      <c r="E28" s="83"/>
    </row>
    <row r="29" spans="1:5" ht="12">
      <c r="A29" s="6" t="s">
        <v>30</v>
      </c>
      <c r="B29" s="9">
        <v>15000</v>
      </c>
      <c r="C29" s="77">
        <v>15000</v>
      </c>
      <c r="D29" s="10">
        <f t="shared" si="1"/>
        <v>0</v>
      </c>
      <c r="E29" s="76"/>
    </row>
    <row r="30" spans="1:5" ht="12">
      <c r="A30" s="6" t="s">
        <v>31</v>
      </c>
      <c r="B30" s="9">
        <v>26850</v>
      </c>
      <c r="C30" s="77">
        <v>24200</v>
      </c>
      <c r="D30" s="10">
        <f t="shared" si="1"/>
        <v>2650</v>
      </c>
      <c r="E30" s="82"/>
    </row>
    <row r="31" spans="1:5" ht="12">
      <c r="A31" s="6" t="s">
        <v>32</v>
      </c>
      <c r="B31" s="18">
        <v>0</v>
      </c>
      <c r="C31" s="18">
        <v>0</v>
      </c>
      <c r="D31" s="10">
        <f>B31-C31</f>
        <v>0</v>
      </c>
      <c r="E31" s="21" t="s">
        <v>121</v>
      </c>
    </row>
    <row r="32" spans="1:5" ht="12">
      <c r="A32" s="19" t="s">
        <v>33</v>
      </c>
      <c r="B32" s="9">
        <f>SUM(B33:B37)</f>
        <v>0</v>
      </c>
      <c r="C32" s="9">
        <f>SUM(C33:C37)</f>
        <v>0</v>
      </c>
      <c r="D32" s="10">
        <f t="shared" si="1"/>
        <v>0</v>
      </c>
      <c r="E32" s="76"/>
    </row>
    <row r="33" spans="1:5" ht="12">
      <c r="A33" s="6" t="s">
        <v>24</v>
      </c>
      <c r="B33" s="18">
        <v>0</v>
      </c>
      <c r="C33" s="18">
        <v>0</v>
      </c>
      <c r="D33" s="10">
        <f t="shared" si="1"/>
        <v>0</v>
      </c>
      <c r="E33" s="76"/>
    </row>
    <row r="34" spans="1:5" ht="12">
      <c r="A34" s="6" t="s">
        <v>25</v>
      </c>
      <c r="B34" s="18">
        <v>0</v>
      </c>
      <c r="C34" s="18">
        <v>0</v>
      </c>
      <c r="D34" s="10">
        <f t="shared" si="1"/>
        <v>0</v>
      </c>
      <c r="E34" s="76"/>
    </row>
    <row r="35" spans="1:5" ht="12">
      <c r="A35" s="6" t="s">
        <v>28</v>
      </c>
      <c r="B35" s="18">
        <v>0</v>
      </c>
      <c r="C35" s="18">
        <v>0</v>
      </c>
      <c r="D35" s="10">
        <f t="shared" si="1"/>
        <v>0</v>
      </c>
      <c r="E35" s="76"/>
    </row>
    <row r="36" spans="1:5" ht="12">
      <c r="A36" s="6" t="s">
        <v>29</v>
      </c>
      <c r="B36" s="18">
        <v>0</v>
      </c>
      <c r="C36" s="18">
        <v>0</v>
      </c>
      <c r="D36" s="10">
        <f t="shared" si="1"/>
        <v>0</v>
      </c>
      <c r="E36" s="21"/>
    </row>
    <row r="37" spans="1:5" ht="12">
      <c r="A37" s="6" t="s">
        <v>30</v>
      </c>
      <c r="B37" s="18">
        <v>0</v>
      </c>
      <c r="C37" s="18">
        <v>0</v>
      </c>
      <c r="D37" s="10">
        <f t="shared" si="1"/>
        <v>0</v>
      </c>
      <c r="E37" s="21"/>
    </row>
    <row r="38" spans="1:5" ht="12">
      <c r="A38" s="19" t="s">
        <v>34</v>
      </c>
      <c r="B38" s="9">
        <f>SUM(B39:B43)</f>
        <v>0</v>
      </c>
      <c r="C38" s="9">
        <f>SUM(C39:C43)</f>
        <v>0</v>
      </c>
      <c r="D38" s="10">
        <f t="shared" si="1"/>
        <v>0</v>
      </c>
      <c r="E38" s="76"/>
    </row>
    <row r="39" spans="1:5" ht="12">
      <c r="A39" s="6" t="s">
        <v>24</v>
      </c>
      <c r="B39" s="18">
        <v>0</v>
      </c>
      <c r="C39" s="18">
        <v>0</v>
      </c>
      <c r="D39" s="10">
        <f t="shared" si="1"/>
        <v>0</v>
      </c>
      <c r="E39" s="76"/>
    </row>
    <row r="40" spans="1:5" ht="12">
      <c r="A40" s="6" t="s">
        <v>25</v>
      </c>
      <c r="B40" s="18">
        <v>0</v>
      </c>
      <c r="C40" s="18">
        <v>0</v>
      </c>
      <c r="D40" s="10">
        <f t="shared" si="1"/>
        <v>0</v>
      </c>
      <c r="E40" s="76"/>
    </row>
    <row r="41" spans="1:5" ht="12">
      <c r="A41" s="6" t="s">
        <v>28</v>
      </c>
      <c r="B41" s="18">
        <v>0</v>
      </c>
      <c r="C41" s="18">
        <v>0</v>
      </c>
      <c r="D41" s="10">
        <f t="shared" si="1"/>
        <v>0</v>
      </c>
      <c r="E41" s="76"/>
    </row>
    <row r="42" spans="1:5" ht="12">
      <c r="A42" s="6" t="s">
        <v>29</v>
      </c>
      <c r="B42" s="18">
        <v>0</v>
      </c>
      <c r="C42" s="18">
        <v>0</v>
      </c>
      <c r="D42" s="10">
        <f t="shared" si="1"/>
        <v>0</v>
      </c>
      <c r="E42" s="21"/>
    </row>
    <row r="43" spans="1:5" ht="12">
      <c r="A43" s="6" t="s">
        <v>30</v>
      </c>
      <c r="B43" s="18">
        <v>0</v>
      </c>
      <c r="C43" s="18">
        <v>0</v>
      </c>
      <c r="D43" s="10">
        <f t="shared" si="1"/>
        <v>0</v>
      </c>
      <c r="E43" s="21"/>
    </row>
    <row r="44" spans="1:6" ht="12">
      <c r="A44" s="8" t="s">
        <v>35</v>
      </c>
      <c r="B44" s="9">
        <f>SUM(B45:B52)</f>
        <v>570450</v>
      </c>
      <c r="C44" s="9">
        <f>SUM(C45:C52)</f>
        <v>594550</v>
      </c>
      <c r="D44" s="10">
        <f t="shared" si="1"/>
        <v>-24100</v>
      </c>
      <c r="E44" s="21"/>
      <c r="F44" s="73"/>
    </row>
    <row r="45" spans="1:5" ht="12">
      <c r="A45" s="6" t="s">
        <v>36</v>
      </c>
      <c r="B45" s="77">
        <v>100000</v>
      </c>
      <c r="C45" s="77">
        <v>100000</v>
      </c>
      <c r="D45" s="10">
        <f t="shared" si="1"/>
        <v>0</v>
      </c>
      <c r="E45" s="21"/>
    </row>
    <row r="46" spans="1:5" ht="12">
      <c r="A46" s="6" t="s">
        <v>37</v>
      </c>
      <c r="B46" s="20">
        <v>150000</v>
      </c>
      <c r="C46" s="20">
        <v>150000</v>
      </c>
      <c r="D46" s="10">
        <f t="shared" si="1"/>
        <v>0</v>
      </c>
      <c r="E46" s="21"/>
    </row>
    <row r="47" spans="1:5" ht="12">
      <c r="A47" s="6" t="s">
        <v>38</v>
      </c>
      <c r="B47" s="75">
        <v>80000</v>
      </c>
      <c r="C47" s="75">
        <v>80000</v>
      </c>
      <c r="D47" s="10">
        <f t="shared" si="1"/>
        <v>0</v>
      </c>
      <c r="E47" s="21"/>
    </row>
    <row r="48" spans="1:5" ht="12">
      <c r="A48" s="6" t="s">
        <v>39</v>
      </c>
      <c r="B48" s="77">
        <v>40000</v>
      </c>
      <c r="C48" s="77">
        <v>40000</v>
      </c>
      <c r="D48" s="10">
        <f t="shared" si="1"/>
        <v>0</v>
      </c>
      <c r="E48" s="21"/>
    </row>
    <row r="49" spans="1:5" ht="12">
      <c r="A49" s="6" t="s">
        <v>40</v>
      </c>
      <c r="B49" s="77">
        <v>120000</v>
      </c>
      <c r="C49" s="77">
        <v>120000</v>
      </c>
      <c r="D49" s="10">
        <f t="shared" si="1"/>
        <v>0</v>
      </c>
      <c r="E49" s="21"/>
    </row>
    <row r="50" spans="1:5" ht="12">
      <c r="A50" s="6" t="s">
        <v>41</v>
      </c>
      <c r="B50" s="89">
        <v>75000</v>
      </c>
      <c r="C50" s="75">
        <v>100000</v>
      </c>
      <c r="D50" s="10">
        <f t="shared" si="1"/>
        <v>-25000</v>
      </c>
      <c r="E50" s="21"/>
    </row>
    <row r="51" spans="1:5" ht="12">
      <c r="A51" s="6" t="s">
        <v>42</v>
      </c>
      <c r="B51" s="77">
        <v>0</v>
      </c>
      <c r="C51" s="77">
        <v>0</v>
      </c>
      <c r="D51" s="10">
        <f t="shared" si="1"/>
        <v>0</v>
      </c>
      <c r="E51" s="21"/>
    </row>
    <row r="52" spans="1:5" ht="12">
      <c r="A52" s="6" t="s">
        <v>43</v>
      </c>
      <c r="B52" s="11">
        <v>5450</v>
      </c>
      <c r="C52" s="75">
        <v>4550</v>
      </c>
      <c r="D52" s="10">
        <f t="shared" si="1"/>
        <v>900</v>
      </c>
      <c r="E52" s="21" t="s">
        <v>122</v>
      </c>
    </row>
    <row r="53" spans="1:5" ht="12">
      <c r="A53" s="8" t="s">
        <v>44</v>
      </c>
      <c r="B53" s="9">
        <v>800000</v>
      </c>
      <c r="C53" s="9">
        <v>800000</v>
      </c>
      <c r="D53" s="14">
        <f t="shared" si="1"/>
        <v>0</v>
      </c>
      <c r="E53" s="21" t="s">
        <v>45</v>
      </c>
    </row>
    <row r="54" spans="1:5" ht="12">
      <c r="A54" s="15" t="s">
        <v>46</v>
      </c>
      <c r="B54" s="17">
        <f>SUM(B20+B44+B53)</f>
        <v>2861300</v>
      </c>
      <c r="C54" s="17">
        <f>SUM(C20+C44+C53)</f>
        <v>2283750</v>
      </c>
      <c r="D54" s="17">
        <f t="shared" si="1"/>
        <v>577550</v>
      </c>
      <c r="E54" s="22"/>
    </row>
    <row r="55" spans="1:5" ht="12">
      <c r="A55" s="23" t="s">
        <v>47</v>
      </c>
      <c r="B55" s="24">
        <f>SUM(B18-B54)</f>
        <v>0</v>
      </c>
      <c r="C55" s="24">
        <f>SUM(C18-C54)</f>
        <v>0</v>
      </c>
      <c r="D55" s="17">
        <f t="shared" si="1"/>
        <v>0</v>
      </c>
      <c r="E55" s="22"/>
    </row>
    <row r="56" spans="1:5" ht="12">
      <c r="A56" s="25" t="s">
        <v>48</v>
      </c>
      <c r="B56" s="26"/>
      <c r="C56" s="26"/>
      <c r="D56" s="10"/>
      <c r="E56" s="21"/>
    </row>
    <row r="57" spans="1:5" ht="12">
      <c r="A57" s="25" t="s">
        <v>49</v>
      </c>
      <c r="B57" s="20"/>
      <c r="C57" s="20"/>
      <c r="D57" s="10"/>
      <c r="E57" s="21"/>
    </row>
    <row r="58" spans="1:5" ht="12">
      <c r="A58" s="25" t="s">
        <v>50</v>
      </c>
      <c r="B58" s="20">
        <f>SUM(B59:B59)</f>
        <v>0</v>
      </c>
      <c r="C58" s="20">
        <f>SUM(C59:C59)</f>
        <v>0</v>
      </c>
      <c r="D58" s="10">
        <f>B58-C58</f>
        <v>0</v>
      </c>
      <c r="E58" s="21"/>
    </row>
    <row r="59" spans="1:5" ht="12">
      <c r="A59" s="25"/>
      <c r="B59" s="20"/>
      <c r="C59" s="20"/>
      <c r="D59" s="10">
        <f aca="true" t="shared" si="2" ref="D59:D70">B59-C59</f>
        <v>0</v>
      </c>
      <c r="E59" s="21"/>
    </row>
    <row r="60" spans="1:5" ht="12">
      <c r="A60" s="23" t="s">
        <v>51</v>
      </c>
      <c r="B60" s="24">
        <f>SUM(B58)</f>
        <v>0</v>
      </c>
      <c r="C60" s="24">
        <f>SUM(C58)</f>
        <v>0</v>
      </c>
      <c r="D60" s="17">
        <f t="shared" si="2"/>
        <v>0</v>
      </c>
      <c r="E60" s="22"/>
    </row>
    <row r="61" spans="1:5" ht="12">
      <c r="A61" s="25" t="s">
        <v>52</v>
      </c>
      <c r="B61" s="20"/>
      <c r="C61" s="20"/>
      <c r="D61" s="10">
        <f t="shared" si="2"/>
        <v>0</v>
      </c>
      <c r="E61" s="21"/>
    </row>
    <row r="62" spans="1:5" ht="12">
      <c r="A62" s="25" t="s">
        <v>53</v>
      </c>
      <c r="B62" s="20">
        <f>SUM(B63:B63)</f>
        <v>0</v>
      </c>
      <c r="C62" s="20">
        <f>SUM(C63:C63)</f>
        <v>0</v>
      </c>
      <c r="D62" s="10">
        <f t="shared" si="2"/>
        <v>0</v>
      </c>
      <c r="E62" s="21"/>
    </row>
    <row r="63" spans="1:5" ht="12">
      <c r="A63" s="25"/>
      <c r="B63" s="20"/>
      <c r="C63" s="20"/>
      <c r="D63" s="10">
        <f t="shared" si="2"/>
        <v>0</v>
      </c>
      <c r="E63" s="21"/>
    </row>
    <row r="64" spans="1:5" ht="12">
      <c r="A64" s="23" t="s">
        <v>54</v>
      </c>
      <c r="B64" s="24">
        <f>SUM(B62)</f>
        <v>0</v>
      </c>
      <c r="C64" s="24">
        <f>SUM(C62)</f>
        <v>0</v>
      </c>
      <c r="D64" s="17">
        <f t="shared" si="2"/>
        <v>0</v>
      </c>
      <c r="E64" s="22"/>
    </row>
    <row r="65" spans="1:5" ht="12">
      <c r="A65" s="23" t="s">
        <v>55</v>
      </c>
      <c r="B65" s="24">
        <f>SUM(B60-B64)</f>
        <v>0</v>
      </c>
      <c r="C65" s="24">
        <f>SUM(C60-C64)</f>
        <v>0</v>
      </c>
      <c r="D65" s="17">
        <f t="shared" si="2"/>
        <v>0</v>
      </c>
      <c r="E65" s="22"/>
    </row>
    <row r="66" spans="1:5" ht="12">
      <c r="A66" s="23" t="s">
        <v>56</v>
      </c>
      <c r="B66" s="24">
        <v>0</v>
      </c>
      <c r="C66" s="24">
        <v>0</v>
      </c>
      <c r="D66" s="17">
        <f t="shared" si="2"/>
        <v>0</v>
      </c>
      <c r="E66" s="22"/>
    </row>
    <row r="67" spans="1:5" ht="12">
      <c r="A67" s="25" t="s">
        <v>57</v>
      </c>
      <c r="B67" s="20">
        <v>0</v>
      </c>
      <c r="C67" s="20">
        <v>0</v>
      </c>
      <c r="D67" s="17">
        <f t="shared" si="2"/>
        <v>0</v>
      </c>
      <c r="E67" s="21"/>
    </row>
    <row r="68" spans="1:5" ht="12">
      <c r="A68" s="23" t="s">
        <v>58</v>
      </c>
      <c r="B68" s="24">
        <f>SUM((B18+B60)-(B54+B64+B67))</f>
        <v>0</v>
      </c>
      <c r="C68" s="24">
        <f>SUM((C18+C60)-(C54+C64+C67))</f>
        <v>0</v>
      </c>
      <c r="D68" s="17">
        <f t="shared" si="2"/>
        <v>0</v>
      </c>
      <c r="E68" s="22"/>
    </row>
    <row r="69" spans="1:5" ht="12">
      <c r="A69" s="23" t="s">
        <v>59</v>
      </c>
      <c r="B69" s="20">
        <v>2121500</v>
      </c>
      <c r="C69" s="20">
        <v>2631901</v>
      </c>
      <c r="D69" s="17">
        <f t="shared" si="2"/>
        <v>-510401</v>
      </c>
      <c r="E69" s="22"/>
    </row>
    <row r="70" spans="1:5" ht="12">
      <c r="A70" s="23" t="s">
        <v>60</v>
      </c>
      <c r="B70" s="24">
        <f>B68+B69</f>
        <v>2121500</v>
      </c>
      <c r="C70" s="24">
        <f>C68+C69</f>
        <v>2631901</v>
      </c>
      <c r="D70" s="17">
        <f t="shared" si="2"/>
        <v>-510401</v>
      </c>
      <c r="E70" s="22"/>
    </row>
    <row r="71" spans="1:5" ht="12">
      <c r="A71" s="27"/>
      <c r="B71" s="28"/>
      <c r="C71" s="28"/>
      <c r="D71" s="28"/>
      <c r="E71" s="29"/>
    </row>
    <row r="75" ht="12" hidden="1"/>
    <row r="76" ht="12" hidden="1"/>
    <row r="77" ht="12" hidden="1"/>
    <row r="78" ht="12" hidden="1"/>
    <row r="79" ht="12" hidden="1"/>
    <row r="80" ht="12" hidden="1"/>
    <row r="81" ht="12" hidden="1"/>
  </sheetData>
  <sheetProtection/>
  <mergeCells count="2">
    <mergeCell ref="A1:E1"/>
    <mergeCell ref="A2:E2"/>
  </mergeCells>
  <printOptions/>
  <pageMargins left="0.4330708661417323" right="0.2362204724409449" top="0.6692913385826772" bottom="0.5905511811023623" header="0.3937007874015748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jsms1</dc:creator>
  <cp:keywords/>
  <dc:description/>
  <cp:lastModifiedBy>user05</cp:lastModifiedBy>
  <cp:lastPrinted>2017-04-11T01:50:41Z</cp:lastPrinted>
  <dcterms:created xsi:type="dcterms:W3CDTF">2014-04-02T04:32:25Z</dcterms:created>
  <dcterms:modified xsi:type="dcterms:W3CDTF">2017-04-12T04:38:10Z</dcterms:modified>
  <cp:category/>
  <cp:version/>
  <cp:contentType/>
  <cp:contentStatus/>
</cp:coreProperties>
</file>